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W:\Books\Weather Observers Handbook Ed2\Online content\"/>
    </mc:Choice>
  </mc:AlternateContent>
  <xr:revisionPtr revIDLastSave="0" documentId="8_{86213CFE-1D87-4F75-BE19-B78B0BAF3DA3}" xr6:coauthVersionLast="47" xr6:coauthVersionMax="47" xr10:uidLastSave="{00000000-0000-0000-0000-000000000000}"/>
  <bookViews>
    <workbookView xWindow="-103" yWindow="-103" windowWidth="33120" windowHeight="18000" tabRatio="697" xr2:uid="{00000000-000D-0000-FFFF-FFFF00000000}"/>
  </bookViews>
  <sheets>
    <sheet name="VectorMeanWinds" sheetId="5125" r:id="rId1"/>
    <sheet name="Hourly calculation" sheetId="5127" r:id="rId2"/>
    <sheet name="24 hours Calculation" sheetId="408" r:id="rId3"/>
    <sheet name="Monthly Calculation" sheetId="5126" r:id="rId4"/>
    <sheet name="Annual Calculation" sheetId="5128" r:id="rId5"/>
  </sheets>
  <externalReferences>
    <externalReference r:id="rId6"/>
  </externalReferences>
  <definedNames>
    <definedName name="CosTot" localSheetId="0">#N/A</definedName>
    <definedName name="MaxCorrection">#REF!</definedName>
    <definedName name="MinCorrection">#REF!</definedName>
    <definedName name="_xlnm.Print_Titles" localSheetId="2">'24 hours Calculation'!#REF!</definedName>
    <definedName name="_xlnm.Print_Titles" localSheetId="4">'Annual Calculation'!#REF!</definedName>
    <definedName name="_xlnm.Print_Titles" localSheetId="1">'Hourly calculation'!#REF!</definedName>
    <definedName name="_xlnm.Print_Titles" localSheetId="3">'Monthly Calculation'!#REF!</definedName>
    <definedName name="SinTot" localSheetId="0">#N/A</definedName>
    <definedName name="VM_wind" localSheetId="0">VectorMeanWinds!$A$1</definedName>
    <definedName name="VM_wind">[1]VectorMeanWinds!$A$1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5127" l="1"/>
  <c r="G15" i="5127"/>
  <c r="G14" i="5127"/>
  <c r="G13" i="5127"/>
  <c r="G12" i="5127"/>
  <c r="G11" i="5127"/>
  <c r="G10" i="5127"/>
  <c r="G9" i="5127"/>
  <c r="G8" i="5127"/>
  <c r="G7" i="5127"/>
  <c r="G6" i="5127"/>
  <c r="G5" i="5127"/>
  <c r="E369" i="5128"/>
  <c r="D369" i="5128"/>
  <c r="E368" i="5128"/>
  <c r="D368" i="5128"/>
  <c r="E367" i="5128"/>
  <c r="D367" i="5128"/>
  <c r="E366" i="5128"/>
  <c r="D366" i="5128"/>
  <c r="E365" i="5128"/>
  <c r="D365" i="5128"/>
  <c r="E364" i="5128"/>
  <c r="D364" i="5128"/>
  <c r="E363" i="5128"/>
  <c r="D363" i="5128"/>
  <c r="E362" i="5128"/>
  <c r="D362" i="5128"/>
  <c r="E361" i="5128"/>
  <c r="D361" i="5128"/>
  <c r="E360" i="5128"/>
  <c r="D360" i="5128"/>
  <c r="E359" i="5128"/>
  <c r="D359" i="5128"/>
  <c r="E358" i="5128"/>
  <c r="D358" i="5128"/>
  <c r="E357" i="5128"/>
  <c r="D357" i="5128"/>
  <c r="E356" i="5128"/>
  <c r="D356" i="5128"/>
  <c r="E355" i="5128"/>
  <c r="D355" i="5128"/>
  <c r="E354" i="5128"/>
  <c r="D354" i="5128"/>
  <c r="E353" i="5128"/>
  <c r="D353" i="5128"/>
  <c r="E352" i="5128"/>
  <c r="D352" i="5128"/>
  <c r="E351" i="5128"/>
  <c r="D351" i="5128"/>
  <c r="E350" i="5128"/>
  <c r="D350" i="5128"/>
  <c r="E349" i="5128"/>
  <c r="D349" i="5128"/>
  <c r="E348" i="5128"/>
  <c r="D348" i="5128"/>
  <c r="E347" i="5128"/>
  <c r="D347" i="5128"/>
  <c r="E346" i="5128"/>
  <c r="D346" i="5128"/>
  <c r="E345" i="5128"/>
  <c r="D345" i="5128"/>
  <c r="E344" i="5128"/>
  <c r="D344" i="5128"/>
  <c r="E343" i="5128"/>
  <c r="D343" i="5128"/>
  <c r="E342" i="5128"/>
  <c r="D342" i="5128"/>
  <c r="E341" i="5128"/>
  <c r="D341" i="5128"/>
  <c r="E340" i="5128"/>
  <c r="D340" i="5128"/>
  <c r="E339" i="5128"/>
  <c r="D339" i="5128"/>
  <c r="E338" i="5128"/>
  <c r="D338" i="5128"/>
  <c r="E337" i="5128"/>
  <c r="D337" i="5128"/>
  <c r="E336" i="5128"/>
  <c r="D336" i="5128"/>
  <c r="E335" i="5128"/>
  <c r="D335" i="5128"/>
  <c r="E334" i="5128"/>
  <c r="D334" i="5128"/>
  <c r="E333" i="5128"/>
  <c r="D333" i="5128"/>
  <c r="E332" i="5128"/>
  <c r="D332" i="5128"/>
  <c r="E331" i="5128"/>
  <c r="D331" i="5128"/>
  <c r="E330" i="5128"/>
  <c r="D330" i="5128"/>
  <c r="E329" i="5128"/>
  <c r="D329" i="5128"/>
  <c r="E328" i="5128"/>
  <c r="D328" i="5128"/>
  <c r="E327" i="5128"/>
  <c r="D327" i="5128"/>
  <c r="E326" i="5128"/>
  <c r="D326" i="5128"/>
  <c r="E325" i="5128"/>
  <c r="D325" i="5128"/>
  <c r="E324" i="5128"/>
  <c r="D324" i="5128"/>
  <c r="E323" i="5128"/>
  <c r="D323" i="5128"/>
  <c r="E322" i="5128"/>
  <c r="D322" i="5128"/>
  <c r="E321" i="5128"/>
  <c r="D321" i="5128"/>
  <c r="E320" i="5128"/>
  <c r="D320" i="5128"/>
  <c r="E319" i="5128"/>
  <c r="D319" i="5128"/>
  <c r="E318" i="5128"/>
  <c r="D318" i="5128"/>
  <c r="E317" i="5128"/>
  <c r="D317" i="5128"/>
  <c r="E316" i="5128"/>
  <c r="D316" i="5128"/>
  <c r="E315" i="5128"/>
  <c r="D315" i="5128"/>
  <c r="E314" i="5128"/>
  <c r="D314" i="5128"/>
  <c r="E313" i="5128"/>
  <c r="D313" i="5128"/>
  <c r="E312" i="5128"/>
  <c r="D312" i="5128"/>
  <c r="E311" i="5128"/>
  <c r="D311" i="5128"/>
  <c r="E310" i="5128"/>
  <c r="D310" i="5128"/>
  <c r="E309" i="5128"/>
  <c r="D309" i="5128"/>
  <c r="E308" i="5128"/>
  <c r="D308" i="5128"/>
  <c r="E307" i="5128"/>
  <c r="D307" i="5128"/>
  <c r="E306" i="5128"/>
  <c r="D306" i="5128"/>
  <c r="E305" i="5128"/>
  <c r="D305" i="5128"/>
  <c r="E304" i="5128"/>
  <c r="D304" i="5128"/>
  <c r="E303" i="5128"/>
  <c r="D303" i="5128"/>
  <c r="E302" i="5128"/>
  <c r="D302" i="5128"/>
  <c r="E301" i="5128"/>
  <c r="D301" i="5128"/>
  <c r="E300" i="5128"/>
  <c r="D300" i="5128"/>
  <c r="E299" i="5128"/>
  <c r="D299" i="5128"/>
  <c r="E298" i="5128"/>
  <c r="D298" i="5128"/>
  <c r="E297" i="5128"/>
  <c r="D297" i="5128"/>
  <c r="E296" i="5128"/>
  <c r="D296" i="5128"/>
  <c r="E295" i="5128"/>
  <c r="D295" i="5128"/>
  <c r="M295" i="5128" s="1"/>
  <c r="E294" i="5128"/>
  <c r="D294" i="5128"/>
  <c r="E293" i="5128"/>
  <c r="D293" i="5128"/>
  <c r="E292" i="5128"/>
  <c r="D292" i="5128"/>
  <c r="E291" i="5128"/>
  <c r="D291" i="5128"/>
  <c r="E290" i="5128"/>
  <c r="D290" i="5128"/>
  <c r="E289" i="5128"/>
  <c r="D289" i="5128"/>
  <c r="E288" i="5128"/>
  <c r="D288" i="5128"/>
  <c r="E287" i="5128"/>
  <c r="D287" i="5128"/>
  <c r="J287" i="5128" s="1"/>
  <c r="E286" i="5128"/>
  <c r="D286" i="5128"/>
  <c r="E285" i="5128"/>
  <c r="D285" i="5128"/>
  <c r="E284" i="5128"/>
  <c r="D284" i="5128"/>
  <c r="E283" i="5128"/>
  <c r="D283" i="5128"/>
  <c r="G283" i="5128" s="1"/>
  <c r="H283" i="5128" s="1"/>
  <c r="I283" i="5128" s="1"/>
  <c r="E282" i="5128"/>
  <c r="D282" i="5128"/>
  <c r="E281" i="5128"/>
  <c r="D281" i="5128"/>
  <c r="E280" i="5128"/>
  <c r="D280" i="5128"/>
  <c r="E279" i="5128"/>
  <c r="D279" i="5128"/>
  <c r="G279" i="5128" s="1"/>
  <c r="H279" i="5128" s="1"/>
  <c r="I279" i="5128" s="1"/>
  <c r="E278" i="5128"/>
  <c r="D278" i="5128"/>
  <c r="E277" i="5128"/>
  <c r="D277" i="5128"/>
  <c r="E276" i="5128"/>
  <c r="D276" i="5128"/>
  <c r="E275" i="5128"/>
  <c r="D275" i="5128"/>
  <c r="G275" i="5128" s="1"/>
  <c r="H275" i="5128" s="1"/>
  <c r="I275" i="5128" s="1"/>
  <c r="E274" i="5128"/>
  <c r="D274" i="5128"/>
  <c r="E273" i="5128"/>
  <c r="D273" i="5128"/>
  <c r="E272" i="5128"/>
  <c r="D272" i="5128"/>
  <c r="E271" i="5128"/>
  <c r="D271" i="5128"/>
  <c r="G271" i="5128" s="1"/>
  <c r="H271" i="5128" s="1"/>
  <c r="I271" i="5128" s="1"/>
  <c r="M271" i="5128" s="1"/>
  <c r="E270" i="5128"/>
  <c r="D270" i="5128"/>
  <c r="E269" i="5128"/>
  <c r="D269" i="5128"/>
  <c r="E268" i="5128"/>
  <c r="D268" i="5128"/>
  <c r="E267" i="5128"/>
  <c r="D267" i="5128"/>
  <c r="G267" i="5128" s="1"/>
  <c r="H267" i="5128" s="1"/>
  <c r="I267" i="5128" s="1"/>
  <c r="E266" i="5128"/>
  <c r="D266" i="5128"/>
  <c r="E265" i="5128"/>
  <c r="D265" i="5128"/>
  <c r="E264" i="5128"/>
  <c r="D264" i="5128"/>
  <c r="E263" i="5128"/>
  <c r="D263" i="5128"/>
  <c r="G263" i="5128" s="1"/>
  <c r="H263" i="5128" s="1"/>
  <c r="I263" i="5128" s="1"/>
  <c r="E262" i="5128"/>
  <c r="D262" i="5128"/>
  <c r="E261" i="5128"/>
  <c r="D261" i="5128"/>
  <c r="E260" i="5128"/>
  <c r="D260" i="5128"/>
  <c r="E259" i="5128"/>
  <c r="D259" i="5128"/>
  <c r="G259" i="5128" s="1"/>
  <c r="H259" i="5128" s="1"/>
  <c r="I259" i="5128" s="1"/>
  <c r="M259" i="5128" s="1"/>
  <c r="E258" i="5128"/>
  <c r="D258" i="5128"/>
  <c r="E257" i="5128"/>
  <c r="D257" i="5128"/>
  <c r="E256" i="5128"/>
  <c r="D256" i="5128"/>
  <c r="E255" i="5128"/>
  <c r="D255" i="5128"/>
  <c r="G255" i="5128" s="1"/>
  <c r="H255" i="5128" s="1"/>
  <c r="I255" i="5128" s="1"/>
  <c r="M255" i="5128" s="1"/>
  <c r="E254" i="5128"/>
  <c r="D254" i="5128"/>
  <c r="E253" i="5128"/>
  <c r="D253" i="5128"/>
  <c r="E252" i="5128"/>
  <c r="D252" i="5128"/>
  <c r="E251" i="5128"/>
  <c r="D251" i="5128"/>
  <c r="G251" i="5128" s="1"/>
  <c r="H251" i="5128" s="1"/>
  <c r="I251" i="5128" s="1"/>
  <c r="M251" i="5128" s="1"/>
  <c r="E250" i="5128"/>
  <c r="D250" i="5128"/>
  <c r="E249" i="5128"/>
  <c r="D249" i="5128"/>
  <c r="E248" i="5128"/>
  <c r="D248" i="5128"/>
  <c r="E247" i="5128"/>
  <c r="D247" i="5128"/>
  <c r="G247" i="5128" s="1"/>
  <c r="H247" i="5128" s="1"/>
  <c r="I247" i="5128" s="1"/>
  <c r="E246" i="5128"/>
  <c r="D246" i="5128"/>
  <c r="E245" i="5128"/>
  <c r="D245" i="5128"/>
  <c r="E244" i="5128"/>
  <c r="D244" i="5128"/>
  <c r="E243" i="5128"/>
  <c r="D243" i="5128"/>
  <c r="G243" i="5128" s="1"/>
  <c r="H243" i="5128" s="1"/>
  <c r="I243" i="5128" s="1"/>
  <c r="E242" i="5128"/>
  <c r="D242" i="5128"/>
  <c r="E241" i="5128"/>
  <c r="D241" i="5128"/>
  <c r="E240" i="5128"/>
  <c r="D240" i="5128"/>
  <c r="E239" i="5128"/>
  <c r="D239" i="5128"/>
  <c r="E238" i="5128"/>
  <c r="D238" i="5128"/>
  <c r="E237" i="5128"/>
  <c r="D237" i="5128"/>
  <c r="E236" i="5128"/>
  <c r="D236" i="5128"/>
  <c r="E235" i="5128"/>
  <c r="D235" i="5128"/>
  <c r="E234" i="5128"/>
  <c r="D234" i="5128"/>
  <c r="E233" i="5128"/>
  <c r="D233" i="5128"/>
  <c r="E232" i="5128"/>
  <c r="D232" i="5128"/>
  <c r="E231" i="5128"/>
  <c r="D231" i="5128"/>
  <c r="E230" i="5128"/>
  <c r="D230" i="5128"/>
  <c r="E229" i="5128"/>
  <c r="D229" i="5128"/>
  <c r="E228" i="5128"/>
  <c r="D228" i="5128"/>
  <c r="E227" i="5128"/>
  <c r="D227" i="5128"/>
  <c r="M227" i="5128" s="1"/>
  <c r="E226" i="5128"/>
  <c r="D226" i="5128"/>
  <c r="E225" i="5128"/>
  <c r="D225" i="5128"/>
  <c r="E224" i="5128"/>
  <c r="D224" i="5128"/>
  <c r="E223" i="5128"/>
  <c r="D223" i="5128"/>
  <c r="E222" i="5128"/>
  <c r="D222" i="5128"/>
  <c r="E221" i="5128"/>
  <c r="D221" i="5128"/>
  <c r="E220" i="5128"/>
  <c r="D220" i="5128"/>
  <c r="E219" i="5128"/>
  <c r="D219" i="5128"/>
  <c r="K219" i="5128" s="1"/>
  <c r="E218" i="5128"/>
  <c r="D218" i="5128"/>
  <c r="E217" i="5128"/>
  <c r="D217" i="5128"/>
  <c r="E216" i="5128"/>
  <c r="D216" i="5128"/>
  <c r="E215" i="5128"/>
  <c r="D215" i="5128"/>
  <c r="E214" i="5128"/>
  <c r="D214" i="5128"/>
  <c r="E213" i="5128"/>
  <c r="D213" i="5128"/>
  <c r="E212" i="5128"/>
  <c r="D212" i="5128"/>
  <c r="E211" i="5128"/>
  <c r="D211" i="5128"/>
  <c r="E210" i="5128"/>
  <c r="D210" i="5128"/>
  <c r="E209" i="5128"/>
  <c r="D209" i="5128"/>
  <c r="E208" i="5128"/>
  <c r="D208" i="5128"/>
  <c r="E207" i="5128"/>
  <c r="D207" i="5128"/>
  <c r="E206" i="5128"/>
  <c r="D206" i="5128"/>
  <c r="E205" i="5128"/>
  <c r="D205" i="5128"/>
  <c r="E204" i="5128"/>
  <c r="D204" i="5128"/>
  <c r="E203" i="5128"/>
  <c r="D203" i="5128"/>
  <c r="E202" i="5128"/>
  <c r="D202" i="5128"/>
  <c r="E201" i="5128"/>
  <c r="D201" i="5128"/>
  <c r="E200" i="5128"/>
  <c r="D200" i="5128"/>
  <c r="E199" i="5128"/>
  <c r="D199" i="5128"/>
  <c r="E198" i="5128"/>
  <c r="D198" i="5128"/>
  <c r="E197" i="5128"/>
  <c r="D197" i="5128"/>
  <c r="E196" i="5128"/>
  <c r="D196" i="5128"/>
  <c r="E195" i="5128"/>
  <c r="D195" i="5128"/>
  <c r="E194" i="5128"/>
  <c r="D194" i="5128"/>
  <c r="E193" i="5128"/>
  <c r="D193" i="5128"/>
  <c r="E192" i="5128"/>
  <c r="D192" i="5128"/>
  <c r="E191" i="5128"/>
  <c r="D191" i="5128"/>
  <c r="E190" i="5128"/>
  <c r="D190" i="5128"/>
  <c r="E189" i="5128"/>
  <c r="D189" i="5128"/>
  <c r="E188" i="5128"/>
  <c r="D188" i="5128"/>
  <c r="E187" i="5128"/>
  <c r="D187" i="5128"/>
  <c r="E186" i="5128"/>
  <c r="D186" i="5128"/>
  <c r="E185" i="5128"/>
  <c r="D185" i="5128"/>
  <c r="E184" i="5128"/>
  <c r="D184" i="5128"/>
  <c r="E183" i="5128"/>
  <c r="D183" i="5128"/>
  <c r="E182" i="5128"/>
  <c r="D182" i="5128"/>
  <c r="E181" i="5128"/>
  <c r="D181" i="5128"/>
  <c r="E180" i="5128"/>
  <c r="D180" i="5128"/>
  <c r="E179" i="5128"/>
  <c r="D179" i="5128"/>
  <c r="E178" i="5128"/>
  <c r="D178" i="5128"/>
  <c r="E177" i="5128"/>
  <c r="D177" i="5128"/>
  <c r="E176" i="5128"/>
  <c r="D176" i="5128"/>
  <c r="E175" i="5128"/>
  <c r="D175" i="5128"/>
  <c r="M175" i="5128" s="1"/>
  <c r="E174" i="5128"/>
  <c r="D174" i="5128"/>
  <c r="E173" i="5128"/>
  <c r="D173" i="5128"/>
  <c r="E172" i="5128"/>
  <c r="D172" i="5128"/>
  <c r="E171" i="5128"/>
  <c r="D171" i="5128"/>
  <c r="G171" i="5128" s="1"/>
  <c r="H171" i="5128" s="1"/>
  <c r="I171" i="5128" s="1"/>
  <c r="E170" i="5128"/>
  <c r="D170" i="5128"/>
  <c r="E169" i="5128"/>
  <c r="D169" i="5128"/>
  <c r="E168" i="5128"/>
  <c r="D168" i="5128"/>
  <c r="E167" i="5128"/>
  <c r="D167" i="5128"/>
  <c r="G167" i="5128" s="1"/>
  <c r="H167" i="5128" s="1"/>
  <c r="I167" i="5128" s="1"/>
  <c r="M167" i="5128" s="1"/>
  <c r="E166" i="5128"/>
  <c r="D166" i="5128"/>
  <c r="E165" i="5128"/>
  <c r="D165" i="5128"/>
  <c r="E164" i="5128"/>
  <c r="D164" i="5128"/>
  <c r="E163" i="5128"/>
  <c r="D163" i="5128"/>
  <c r="G163" i="5128" s="1"/>
  <c r="H163" i="5128" s="1"/>
  <c r="I163" i="5128" s="1"/>
  <c r="E162" i="5128"/>
  <c r="D162" i="5128"/>
  <c r="E161" i="5128"/>
  <c r="D161" i="5128"/>
  <c r="E160" i="5128"/>
  <c r="D160" i="5128"/>
  <c r="E159" i="5128"/>
  <c r="D159" i="5128"/>
  <c r="E158" i="5128"/>
  <c r="D158" i="5128"/>
  <c r="E157" i="5128"/>
  <c r="D157" i="5128"/>
  <c r="E156" i="5128"/>
  <c r="D156" i="5128"/>
  <c r="E155" i="5128"/>
  <c r="D155" i="5128"/>
  <c r="E154" i="5128"/>
  <c r="D154" i="5128"/>
  <c r="E153" i="5128"/>
  <c r="D153" i="5128"/>
  <c r="E152" i="5128"/>
  <c r="D152" i="5128"/>
  <c r="E151" i="5128"/>
  <c r="D151" i="5128"/>
  <c r="K151" i="5128" s="1"/>
  <c r="E150" i="5128"/>
  <c r="D150" i="5128"/>
  <c r="E149" i="5128"/>
  <c r="D149" i="5128"/>
  <c r="E148" i="5128"/>
  <c r="D148" i="5128"/>
  <c r="E147" i="5128"/>
  <c r="D147" i="5128"/>
  <c r="K147" i="5128" s="1"/>
  <c r="E146" i="5128"/>
  <c r="D146" i="5128"/>
  <c r="E145" i="5128"/>
  <c r="D145" i="5128"/>
  <c r="E144" i="5128"/>
  <c r="D144" i="5128"/>
  <c r="E143" i="5128"/>
  <c r="D143" i="5128"/>
  <c r="K143" i="5128" s="1"/>
  <c r="E142" i="5128"/>
  <c r="D142" i="5128"/>
  <c r="E141" i="5128"/>
  <c r="D141" i="5128"/>
  <c r="E140" i="5128"/>
  <c r="D140" i="5128"/>
  <c r="E139" i="5128"/>
  <c r="D139" i="5128"/>
  <c r="L139" i="5128" s="1"/>
  <c r="E138" i="5128"/>
  <c r="D138" i="5128"/>
  <c r="E137" i="5128"/>
  <c r="D137" i="5128"/>
  <c r="E136" i="5128"/>
  <c r="D136" i="5128"/>
  <c r="E135" i="5128"/>
  <c r="D135" i="5128"/>
  <c r="E134" i="5128"/>
  <c r="D134" i="5128"/>
  <c r="E133" i="5128"/>
  <c r="D133" i="5128"/>
  <c r="E132" i="5128"/>
  <c r="D132" i="5128"/>
  <c r="E131" i="5128"/>
  <c r="D131" i="5128"/>
  <c r="L131" i="5128" s="1"/>
  <c r="E130" i="5128"/>
  <c r="D130" i="5128"/>
  <c r="E129" i="5128"/>
  <c r="D129" i="5128"/>
  <c r="E128" i="5128"/>
  <c r="D128" i="5128"/>
  <c r="E127" i="5128"/>
  <c r="D127" i="5128"/>
  <c r="K127" i="5128" s="1"/>
  <c r="E126" i="5128"/>
  <c r="D126" i="5128"/>
  <c r="E125" i="5128"/>
  <c r="D125" i="5128"/>
  <c r="E124" i="5128"/>
  <c r="D124" i="5128"/>
  <c r="E123" i="5128"/>
  <c r="D123" i="5128"/>
  <c r="L123" i="5128" s="1"/>
  <c r="E122" i="5128"/>
  <c r="D122" i="5128"/>
  <c r="E121" i="5128"/>
  <c r="D121" i="5128"/>
  <c r="E120" i="5128"/>
  <c r="D120" i="5128"/>
  <c r="E119" i="5128"/>
  <c r="D119" i="5128"/>
  <c r="K119" i="5128" s="1"/>
  <c r="E118" i="5128"/>
  <c r="D118" i="5128"/>
  <c r="E117" i="5128"/>
  <c r="D117" i="5128"/>
  <c r="E116" i="5128"/>
  <c r="D116" i="5128"/>
  <c r="E115" i="5128"/>
  <c r="D115" i="5128"/>
  <c r="K115" i="5128" s="1"/>
  <c r="E114" i="5128"/>
  <c r="D114" i="5128"/>
  <c r="E113" i="5128"/>
  <c r="D113" i="5128"/>
  <c r="E112" i="5128"/>
  <c r="D112" i="5128"/>
  <c r="E111" i="5128"/>
  <c r="D111" i="5128"/>
  <c r="L111" i="5128" s="1"/>
  <c r="E110" i="5128"/>
  <c r="D110" i="5128"/>
  <c r="E109" i="5128"/>
  <c r="D109" i="5128"/>
  <c r="E108" i="5128"/>
  <c r="D108" i="5128"/>
  <c r="E107" i="5128"/>
  <c r="D107" i="5128"/>
  <c r="E106" i="5128"/>
  <c r="D106" i="5128"/>
  <c r="E105" i="5128"/>
  <c r="D105" i="5128"/>
  <c r="E104" i="5128"/>
  <c r="D104" i="5128"/>
  <c r="E103" i="5128"/>
  <c r="D103" i="5128"/>
  <c r="K103" i="5128" s="1"/>
  <c r="E102" i="5128"/>
  <c r="D102" i="5128"/>
  <c r="E101" i="5128"/>
  <c r="D101" i="5128"/>
  <c r="E100" i="5128"/>
  <c r="D100" i="5128"/>
  <c r="E99" i="5128"/>
  <c r="D99" i="5128"/>
  <c r="E98" i="5128"/>
  <c r="D98" i="5128"/>
  <c r="E97" i="5128"/>
  <c r="D97" i="5128"/>
  <c r="E96" i="5128"/>
  <c r="D96" i="5128"/>
  <c r="E95" i="5128"/>
  <c r="D95" i="5128"/>
  <c r="E94" i="5128"/>
  <c r="D94" i="5128"/>
  <c r="E93" i="5128"/>
  <c r="D93" i="5128"/>
  <c r="E92" i="5128"/>
  <c r="D92" i="5128"/>
  <c r="E91" i="5128"/>
  <c r="D91" i="5128"/>
  <c r="E90" i="5128"/>
  <c r="D90" i="5128"/>
  <c r="E89" i="5128"/>
  <c r="D89" i="5128"/>
  <c r="E88" i="5128"/>
  <c r="D88" i="5128"/>
  <c r="E87" i="5128"/>
  <c r="D87" i="5128"/>
  <c r="E86" i="5128"/>
  <c r="D86" i="5128"/>
  <c r="E85" i="5128"/>
  <c r="D85" i="5128"/>
  <c r="E84" i="5128"/>
  <c r="D84" i="5128"/>
  <c r="E83" i="5128"/>
  <c r="D83" i="5128"/>
  <c r="E82" i="5128"/>
  <c r="D82" i="5128"/>
  <c r="E81" i="5128"/>
  <c r="D81" i="5128"/>
  <c r="E80" i="5128"/>
  <c r="D80" i="5128"/>
  <c r="E79" i="5128"/>
  <c r="D79" i="5128"/>
  <c r="E78" i="5128"/>
  <c r="D78" i="5128"/>
  <c r="E77" i="5128"/>
  <c r="D77" i="5128"/>
  <c r="E76" i="5128"/>
  <c r="D76" i="5128"/>
  <c r="E75" i="5128"/>
  <c r="D75" i="5128"/>
  <c r="E74" i="5128"/>
  <c r="D74" i="5128"/>
  <c r="E73" i="5128"/>
  <c r="D73" i="5128"/>
  <c r="E72" i="5128"/>
  <c r="D72" i="5128"/>
  <c r="E71" i="5128"/>
  <c r="D71" i="5128"/>
  <c r="M71" i="5128" s="1"/>
  <c r="E70" i="5128"/>
  <c r="D70" i="5128"/>
  <c r="E69" i="5128"/>
  <c r="D69" i="5128"/>
  <c r="E68" i="5128"/>
  <c r="D68" i="5128"/>
  <c r="E67" i="5128"/>
  <c r="D67" i="5128"/>
  <c r="G67" i="5128" s="1"/>
  <c r="H67" i="5128" s="1"/>
  <c r="I67" i="5128" s="1"/>
  <c r="L67" i="5128" s="1"/>
  <c r="E66" i="5128"/>
  <c r="D66" i="5128"/>
  <c r="E65" i="5128"/>
  <c r="D65" i="5128"/>
  <c r="E64" i="5128"/>
  <c r="D64" i="5128"/>
  <c r="E63" i="5128"/>
  <c r="D63" i="5128"/>
  <c r="G63" i="5128" s="1"/>
  <c r="H63" i="5128" s="1"/>
  <c r="I63" i="5128" s="1"/>
  <c r="L63" i="5128" s="1"/>
  <c r="E62" i="5128"/>
  <c r="D62" i="5128"/>
  <c r="E61" i="5128"/>
  <c r="D61" i="5128"/>
  <c r="E60" i="5128"/>
  <c r="D60" i="5128"/>
  <c r="E59" i="5128"/>
  <c r="D59" i="5128"/>
  <c r="G59" i="5128" s="1"/>
  <c r="H59" i="5128" s="1"/>
  <c r="I59" i="5128" s="1"/>
  <c r="L59" i="5128" s="1"/>
  <c r="E58" i="5128"/>
  <c r="D58" i="5128"/>
  <c r="E57" i="5128"/>
  <c r="D57" i="5128"/>
  <c r="E56" i="5128"/>
  <c r="D56" i="5128"/>
  <c r="E55" i="5128"/>
  <c r="D55" i="5128"/>
  <c r="E54" i="5128"/>
  <c r="D54" i="5128"/>
  <c r="E53" i="5128"/>
  <c r="D53" i="5128"/>
  <c r="E52" i="5128"/>
  <c r="D52" i="5128"/>
  <c r="E51" i="5128"/>
  <c r="D51" i="5128"/>
  <c r="G51" i="5128" s="1"/>
  <c r="H51" i="5128" s="1"/>
  <c r="I51" i="5128" s="1"/>
  <c r="L51" i="5128" s="1"/>
  <c r="E50" i="5128"/>
  <c r="D50" i="5128"/>
  <c r="E49" i="5128"/>
  <c r="D49" i="5128"/>
  <c r="E48" i="5128"/>
  <c r="D48" i="5128"/>
  <c r="E47" i="5128"/>
  <c r="D47" i="5128"/>
  <c r="G47" i="5128" s="1"/>
  <c r="H47" i="5128" s="1"/>
  <c r="I47" i="5128" s="1"/>
  <c r="L47" i="5128" s="1"/>
  <c r="E46" i="5128"/>
  <c r="D46" i="5128"/>
  <c r="E45" i="5128"/>
  <c r="D45" i="5128"/>
  <c r="E44" i="5128"/>
  <c r="D44" i="5128"/>
  <c r="E43" i="5128"/>
  <c r="D43" i="5128"/>
  <c r="G43" i="5128" s="1"/>
  <c r="H43" i="5128" s="1"/>
  <c r="I43" i="5128" s="1"/>
  <c r="L43" i="5128" s="1"/>
  <c r="E42" i="5128"/>
  <c r="D42" i="5128"/>
  <c r="E41" i="5128"/>
  <c r="D41" i="5128"/>
  <c r="E40" i="5128"/>
  <c r="D40" i="5128"/>
  <c r="E39" i="5128"/>
  <c r="D39" i="5128"/>
  <c r="G39" i="5128" s="1"/>
  <c r="H39" i="5128" s="1"/>
  <c r="I39" i="5128" s="1"/>
  <c r="L39" i="5128" s="1"/>
  <c r="E38" i="5128"/>
  <c r="D38" i="5128"/>
  <c r="E37" i="5128"/>
  <c r="D37" i="5128"/>
  <c r="E36" i="5128"/>
  <c r="D36" i="5128"/>
  <c r="E35" i="5128"/>
  <c r="D35" i="5128"/>
  <c r="G35" i="5128" s="1"/>
  <c r="H35" i="5128" s="1"/>
  <c r="I35" i="5128" s="1"/>
  <c r="L35" i="5128" s="1"/>
  <c r="E34" i="5128"/>
  <c r="D34" i="5128"/>
  <c r="E33" i="5128"/>
  <c r="D33" i="5128"/>
  <c r="E32" i="5128"/>
  <c r="D32" i="5128"/>
  <c r="E31" i="5128"/>
  <c r="D31" i="5128"/>
  <c r="E30" i="5128"/>
  <c r="D30" i="5128"/>
  <c r="E29" i="5128"/>
  <c r="D29" i="5128"/>
  <c r="E28" i="5128"/>
  <c r="D28" i="5128"/>
  <c r="E27" i="5128"/>
  <c r="D27" i="5128"/>
  <c r="M27" i="5128" s="1"/>
  <c r="E26" i="5128"/>
  <c r="D26" i="5128"/>
  <c r="E25" i="5128"/>
  <c r="D25" i="5128"/>
  <c r="E24" i="5128"/>
  <c r="D24" i="5128"/>
  <c r="E23" i="5128"/>
  <c r="D23" i="5128"/>
  <c r="K23" i="5128" s="1"/>
  <c r="E22" i="5128"/>
  <c r="D22" i="5128"/>
  <c r="E21" i="5128"/>
  <c r="D21" i="5128"/>
  <c r="E20" i="5128"/>
  <c r="D20" i="5128"/>
  <c r="E19" i="5128"/>
  <c r="D19" i="5128"/>
  <c r="E18" i="5128"/>
  <c r="D18" i="5128"/>
  <c r="E17" i="5128"/>
  <c r="D17" i="5128"/>
  <c r="E16" i="5128"/>
  <c r="D16" i="5128"/>
  <c r="E15" i="5128"/>
  <c r="D15" i="5128"/>
  <c r="K15" i="5128" s="1"/>
  <c r="E14" i="5128"/>
  <c r="D14" i="5128"/>
  <c r="E13" i="5128"/>
  <c r="D13" i="5128"/>
  <c r="E12" i="5128"/>
  <c r="D12" i="5128"/>
  <c r="E11" i="5128"/>
  <c r="D11" i="5128"/>
  <c r="G11" i="5128" s="1"/>
  <c r="H11" i="5128" s="1"/>
  <c r="I11" i="5128" s="1"/>
  <c r="L11" i="5128" s="1"/>
  <c r="E10" i="5128"/>
  <c r="D10" i="5128"/>
  <c r="E9" i="5128"/>
  <c r="D9" i="5128"/>
  <c r="E8" i="5128"/>
  <c r="D8" i="5128"/>
  <c r="E7" i="5128"/>
  <c r="D7" i="5128"/>
  <c r="E6" i="5128"/>
  <c r="D6" i="5128"/>
  <c r="E5" i="5128"/>
  <c r="D5" i="5128"/>
  <c r="H5" i="5127"/>
  <c r="H6" i="5127"/>
  <c r="H7" i="5127"/>
  <c r="H8" i="5127"/>
  <c r="H9" i="5127"/>
  <c r="H10" i="5127"/>
  <c r="H11" i="5127"/>
  <c r="H12" i="5127"/>
  <c r="H13" i="5127"/>
  <c r="H14" i="5127"/>
  <c r="H15" i="5127"/>
  <c r="H16" i="5127"/>
  <c r="K369" i="5128"/>
  <c r="J369" i="5128"/>
  <c r="G369" i="5128"/>
  <c r="H369" i="5128" s="1"/>
  <c r="I369" i="5128" s="1"/>
  <c r="K368" i="5128"/>
  <c r="J368" i="5128"/>
  <c r="K366" i="5128"/>
  <c r="J366" i="5128"/>
  <c r="G366" i="5128"/>
  <c r="H366" i="5128" s="1"/>
  <c r="I366" i="5128" s="1"/>
  <c r="M366" i="5128"/>
  <c r="K365" i="5128"/>
  <c r="J365" i="5128"/>
  <c r="G365" i="5128"/>
  <c r="H365" i="5128" s="1"/>
  <c r="I365" i="5128" s="1"/>
  <c r="L365" i="5128" s="1"/>
  <c r="K364" i="5128"/>
  <c r="J364" i="5128"/>
  <c r="K362" i="5128"/>
  <c r="J362" i="5128"/>
  <c r="G362" i="5128"/>
  <c r="H362" i="5128" s="1"/>
  <c r="I362" i="5128" s="1"/>
  <c r="M362" i="5128" s="1"/>
  <c r="K361" i="5128"/>
  <c r="J361" i="5128"/>
  <c r="G361" i="5128"/>
  <c r="H361" i="5128" s="1"/>
  <c r="I361" i="5128" s="1"/>
  <c r="L361" i="5128" s="1"/>
  <c r="K360" i="5128"/>
  <c r="J360" i="5128"/>
  <c r="K358" i="5128"/>
  <c r="J358" i="5128"/>
  <c r="G358" i="5128"/>
  <c r="H358" i="5128" s="1"/>
  <c r="I358" i="5128" s="1"/>
  <c r="M358" i="5128" s="1"/>
  <c r="K357" i="5128"/>
  <c r="J357" i="5128"/>
  <c r="G357" i="5128"/>
  <c r="H357" i="5128" s="1"/>
  <c r="I357" i="5128" s="1"/>
  <c r="L357" i="5128" s="1"/>
  <c r="J356" i="5128"/>
  <c r="K354" i="5128"/>
  <c r="J354" i="5128"/>
  <c r="G354" i="5128"/>
  <c r="H354" i="5128" s="1"/>
  <c r="I354" i="5128" s="1"/>
  <c r="M354" i="5128" s="1"/>
  <c r="K353" i="5128"/>
  <c r="J353" i="5128"/>
  <c r="G353" i="5128"/>
  <c r="H353" i="5128" s="1"/>
  <c r="I353" i="5128" s="1"/>
  <c r="L353" i="5128" s="1"/>
  <c r="K352" i="5128"/>
  <c r="J352" i="5128"/>
  <c r="K350" i="5128"/>
  <c r="J350" i="5128"/>
  <c r="G350" i="5128"/>
  <c r="H350" i="5128" s="1"/>
  <c r="I350" i="5128" s="1"/>
  <c r="M350" i="5128"/>
  <c r="L349" i="5128"/>
  <c r="G349" i="5128"/>
  <c r="H349" i="5128" s="1"/>
  <c r="I349" i="5128" s="1"/>
  <c r="K348" i="5128"/>
  <c r="J348" i="5128"/>
  <c r="G346" i="5128"/>
  <c r="H346" i="5128" s="1"/>
  <c r="I346" i="5128" s="1"/>
  <c r="J346" i="5128" s="1"/>
  <c r="M346" i="5128"/>
  <c r="L345" i="5128"/>
  <c r="K345" i="5128"/>
  <c r="J345" i="5128"/>
  <c r="G345" i="5128"/>
  <c r="H345" i="5128" s="1"/>
  <c r="I345" i="5128" s="1"/>
  <c r="L344" i="5128"/>
  <c r="K344" i="5128"/>
  <c r="G342" i="5128"/>
  <c r="H342" i="5128" s="1"/>
  <c r="I342" i="5128" s="1"/>
  <c r="J342" i="5128" s="1"/>
  <c r="M342" i="5128"/>
  <c r="K341" i="5128"/>
  <c r="G341" i="5128"/>
  <c r="H341" i="5128" s="1"/>
  <c r="I341" i="5128" s="1"/>
  <c r="L341" i="5128" s="1"/>
  <c r="K340" i="5128"/>
  <c r="G338" i="5128"/>
  <c r="H338" i="5128" s="1"/>
  <c r="I338" i="5128" s="1"/>
  <c r="J338" i="5128" s="1"/>
  <c r="M338" i="5128"/>
  <c r="L337" i="5128"/>
  <c r="K337" i="5128"/>
  <c r="G337" i="5128"/>
  <c r="H337" i="5128" s="1"/>
  <c r="I337" i="5128" s="1"/>
  <c r="J337" i="5128" s="1"/>
  <c r="M337" i="5128"/>
  <c r="K336" i="5128"/>
  <c r="J334" i="5128"/>
  <c r="G334" i="5128"/>
  <c r="H334" i="5128" s="1"/>
  <c r="I334" i="5128" s="1"/>
  <c r="M334" i="5128" s="1"/>
  <c r="K333" i="5128"/>
  <c r="J333" i="5128"/>
  <c r="G333" i="5128"/>
  <c r="H333" i="5128" s="1"/>
  <c r="I333" i="5128" s="1"/>
  <c r="L333" i="5128" s="1"/>
  <c r="K332" i="5128"/>
  <c r="J332" i="5128"/>
  <c r="J330" i="5128"/>
  <c r="G330" i="5128"/>
  <c r="H330" i="5128" s="1"/>
  <c r="I330" i="5128" s="1"/>
  <c r="M330" i="5128" s="1"/>
  <c r="K329" i="5128"/>
  <c r="J329" i="5128"/>
  <c r="G329" i="5128"/>
  <c r="H329" i="5128" s="1"/>
  <c r="I329" i="5128" s="1"/>
  <c r="L329" i="5128" s="1"/>
  <c r="K328" i="5128"/>
  <c r="J328" i="5128"/>
  <c r="J326" i="5128"/>
  <c r="G326" i="5128"/>
  <c r="H326" i="5128" s="1"/>
  <c r="I326" i="5128" s="1"/>
  <c r="M326" i="5128" s="1"/>
  <c r="K325" i="5128"/>
  <c r="J325" i="5128"/>
  <c r="G325" i="5128"/>
  <c r="H325" i="5128" s="1"/>
  <c r="I325" i="5128" s="1"/>
  <c r="L325" i="5128" s="1"/>
  <c r="J324" i="5128"/>
  <c r="J322" i="5128"/>
  <c r="G322" i="5128"/>
  <c r="H322" i="5128" s="1"/>
  <c r="I322" i="5128" s="1"/>
  <c r="M322" i="5128" s="1"/>
  <c r="K321" i="5128"/>
  <c r="G321" i="5128"/>
  <c r="H321" i="5128" s="1"/>
  <c r="I321" i="5128" s="1"/>
  <c r="L321" i="5128" s="1"/>
  <c r="L320" i="5128"/>
  <c r="J320" i="5128"/>
  <c r="J318" i="5128"/>
  <c r="G318" i="5128"/>
  <c r="H318" i="5128" s="1"/>
  <c r="I318" i="5128" s="1"/>
  <c r="M318" i="5128" s="1"/>
  <c r="K317" i="5128"/>
  <c r="G317" i="5128"/>
  <c r="H317" i="5128" s="1"/>
  <c r="I317" i="5128" s="1"/>
  <c r="J317" i="5128" s="1"/>
  <c r="K316" i="5128"/>
  <c r="J314" i="5128"/>
  <c r="G314" i="5128"/>
  <c r="H314" i="5128" s="1"/>
  <c r="I314" i="5128" s="1"/>
  <c r="M314" i="5128" s="1"/>
  <c r="K313" i="5128"/>
  <c r="J313" i="5128"/>
  <c r="G313" i="5128"/>
  <c r="H313" i="5128" s="1"/>
  <c r="I313" i="5128" s="1"/>
  <c r="L313" i="5128" s="1"/>
  <c r="K312" i="5128"/>
  <c r="J312" i="5128"/>
  <c r="J310" i="5128"/>
  <c r="G310" i="5128"/>
  <c r="H310" i="5128" s="1"/>
  <c r="I310" i="5128" s="1"/>
  <c r="M310" i="5128" s="1"/>
  <c r="J309" i="5128"/>
  <c r="G309" i="5128"/>
  <c r="H309" i="5128" s="1"/>
  <c r="I309" i="5128" s="1"/>
  <c r="L309" i="5128" s="1"/>
  <c r="J308" i="5128"/>
  <c r="J306" i="5128"/>
  <c r="G306" i="5128"/>
  <c r="H306" i="5128" s="1"/>
  <c r="I306" i="5128" s="1"/>
  <c r="M306" i="5128"/>
  <c r="J305" i="5128"/>
  <c r="G305" i="5128"/>
  <c r="H305" i="5128" s="1"/>
  <c r="I305" i="5128" s="1"/>
  <c r="L305" i="5128" s="1"/>
  <c r="J304" i="5128"/>
  <c r="J302" i="5128"/>
  <c r="G302" i="5128"/>
  <c r="H302" i="5128" s="1"/>
  <c r="I302" i="5128" s="1"/>
  <c r="M302" i="5128" s="1"/>
  <c r="J301" i="5128"/>
  <c r="I301" i="5128"/>
  <c r="L301" i="5128" s="1"/>
  <c r="G301" i="5128"/>
  <c r="H301" i="5128" s="1"/>
  <c r="J300" i="5128"/>
  <c r="J298" i="5128"/>
  <c r="G298" i="5128"/>
  <c r="H298" i="5128" s="1"/>
  <c r="I298" i="5128" s="1"/>
  <c r="M298" i="5128"/>
  <c r="L297" i="5128"/>
  <c r="J297" i="5128"/>
  <c r="G297" i="5128"/>
  <c r="H297" i="5128" s="1"/>
  <c r="I297" i="5128" s="1"/>
  <c r="H294" i="5128"/>
  <c r="I294" i="5128" s="1"/>
  <c r="J294" i="5128" s="1"/>
  <c r="G294" i="5128"/>
  <c r="K294" i="5128"/>
  <c r="G293" i="5128"/>
  <c r="H293" i="5128" s="1"/>
  <c r="I293" i="5128" s="1"/>
  <c r="J293" i="5128" s="1"/>
  <c r="K292" i="5128"/>
  <c r="J290" i="5128"/>
  <c r="G290" i="5128"/>
  <c r="H290" i="5128" s="1"/>
  <c r="I290" i="5128" s="1"/>
  <c r="M290" i="5128" s="1"/>
  <c r="J289" i="5128"/>
  <c r="G289" i="5128"/>
  <c r="H289" i="5128" s="1"/>
  <c r="I289" i="5128" s="1"/>
  <c r="L289" i="5128" s="1"/>
  <c r="K288" i="5128"/>
  <c r="J288" i="5128"/>
  <c r="G288" i="5128"/>
  <c r="H288" i="5128" s="1"/>
  <c r="I288" i="5128" s="1"/>
  <c r="L288" i="5128" s="1"/>
  <c r="J286" i="5128"/>
  <c r="G286" i="5128"/>
  <c r="H286" i="5128" s="1"/>
  <c r="I286" i="5128" s="1"/>
  <c r="M286" i="5128" s="1"/>
  <c r="K285" i="5128"/>
  <c r="J285" i="5128"/>
  <c r="G285" i="5128"/>
  <c r="H285" i="5128" s="1"/>
  <c r="I285" i="5128" s="1"/>
  <c r="L285" i="5128" s="1"/>
  <c r="J282" i="5128"/>
  <c r="G282" i="5128"/>
  <c r="H282" i="5128" s="1"/>
  <c r="I282" i="5128" s="1"/>
  <c r="M282" i="5128"/>
  <c r="K281" i="5128"/>
  <c r="J281" i="5128"/>
  <c r="G281" i="5128"/>
  <c r="H281" i="5128" s="1"/>
  <c r="I281" i="5128" s="1"/>
  <c r="L281" i="5128" s="1"/>
  <c r="M280" i="5128"/>
  <c r="J278" i="5128"/>
  <c r="G278" i="5128"/>
  <c r="H278" i="5128" s="1"/>
  <c r="I278" i="5128" s="1"/>
  <c r="M278" i="5128" s="1"/>
  <c r="K277" i="5128"/>
  <c r="J277" i="5128"/>
  <c r="G277" i="5128"/>
  <c r="H277" i="5128" s="1"/>
  <c r="I277" i="5128" s="1"/>
  <c r="L277" i="5128" s="1"/>
  <c r="J274" i="5128"/>
  <c r="G274" i="5128"/>
  <c r="H274" i="5128" s="1"/>
  <c r="I274" i="5128" s="1"/>
  <c r="M274" i="5128"/>
  <c r="K273" i="5128"/>
  <c r="J273" i="5128"/>
  <c r="G273" i="5128"/>
  <c r="H273" i="5128" s="1"/>
  <c r="I273" i="5128" s="1"/>
  <c r="L273" i="5128" s="1"/>
  <c r="J270" i="5128"/>
  <c r="G270" i="5128"/>
  <c r="H270" i="5128" s="1"/>
  <c r="I270" i="5128" s="1"/>
  <c r="M270" i="5128" s="1"/>
  <c r="L269" i="5128"/>
  <c r="K269" i="5128"/>
  <c r="G269" i="5128"/>
  <c r="H269" i="5128" s="1"/>
  <c r="I269" i="5128" s="1"/>
  <c r="J269" i="5128" s="1"/>
  <c r="M269" i="5128"/>
  <c r="G266" i="5128"/>
  <c r="H266" i="5128" s="1"/>
  <c r="I266" i="5128" s="1"/>
  <c r="J266" i="5128" s="1"/>
  <c r="M266" i="5128"/>
  <c r="K265" i="5128"/>
  <c r="G265" i="5128"/>
  <c r="H265" i="5128" s="1"/>
  <c r="I265" i="5128" s="1"/>
  <c r="J265" i="5128" s="1"/>
  <c r="G262" i="5128"/>
  <c r="H262" i="5128" s="1"/>
  <c r="I262" i="5128" s="1"/>
  <c r="J262" i="5128" s="1"/>
  <c r="M262" i="5128"/>
  <c r="L261" i="5128"/>
  <c r="K261" i="5128"/>
  <c r="G261" i="5128"/>
  <c r="H261" i="5128" s="1"/>
  <c r="I261" i="5128" s="1"/>
  <c r="M261" i="5128" s="1"/>
  <c r="G258" i="5128"/>
  <c r="H258" i="5128" s="1"/>
  <c r="I258" i="5128" s="1"/>
  <c r="J258" i="5128" s="1"/>
  <c r="M258" i="5128"/>
  <c r="K257" i="5128"/>
  <c r="J257" i="5128"/>
  <c r="G257" i="5128"/>
  <c r="H257" i="5128" s="1"/>
  <c r="I257" i="5128" s="1"/>
  <c r="L257" i="5128" s="1"/>
  <c r="J254" i="5128"/>
  <c r="G254" i="5128"/>
  <c r="H254" i="5128" s="1"/>
  <c r="I254" i="5128" s="1"/>
  <c r="M254" i="5128" s="1"/>
  <c r="K253" i="5128"/>
  <c r="J253" i="5128"/>
  <c r="G253" i="5128"/>
  <c r="H253" i="5128" s="1"/>
  <c r="I253" i="5128" s="1"/>
  <c r="M253" i="5128" s="1"/>
  <c r="J250" i="5128"/>
  <c r="G250" i="5128"/>
  <c r="H250" i="5128" s="1"/>
  <c r="I250" i="5128" s="1"/>
  <c r="M250" i="5128" s="1"/>
  <c r="L249" i="5128"/>
  <c r="K249" i="5128"/>
  <c r="G249" i="5128"/>
  <c r="H249" i="5128" s="1"/>
  <c r="I249" i="5128" s="1"/>
  <c r="J249" i="5128" s="1"/>
  <c r="M249" i="5128"/>
  <c r="L248" i="5128"/>
  <c r="G246" i="5128"/>
  <c r="H246" i="5128" s="1"/>
  <c r="I246" i="5128" s="1"/>
  <c r="J246" i="5128" s="1"/>
  <c r="M246" i="5128"/>
  <c r="L245" i="5128"/>
  <c r="K245" i="5128"/>
  <c r="G245" i="5128"/>
  <c r="H245" i="5128" s="1"/>
  <c r="I245" i="5128" s="1"/>
  <c r="J245" i="5128" s="1"/>
  <c r="J242" i="5128"/>
  <c r="G242" i="5128"/>
  <c r="H242" i="5128" s="1"/>
  <c r="I242" i="5128" s="1"/>
  <c r="M242" i="5128" s="1"/>
  <c r="K241" i="5128"/>
  <c r="J241" i="5128"/>
  <c r="G241" i="5128"/>
  <c r="H241" i="5128" s="1"/>
  <c r="I241" i="5128" s="1"/>
  <c r="L241" i="5128" s="1"/>
  <c r="J238" i="5128"/>
  <c r="G238" i="5128"/>
  <c r="H238" i="5128" s="1"/>
  <c r="I238" i="5128" s="1"/>
  <c r="M238" i="5128"/>
  <c r="K237" i="5128"/>
  <c r="J237" i="5128"/>
  <c r="I237" i="5128"/>
  <c r="L237" i="5128" s="1"/>
  <c r="G237" i="5128"/>
  <c r="H237" i="5128" s="1"/>
  <c r="J234" i="5128"/>
  <c r="G234" i="5128"/>
  <c r="H234" i="5128" s="1"/>
  <c r="I234" i="5128" s="1"/>
  <c r="M234" i="5128" s="1"/>
  <c r="K233" i="5128"/>
  <c r="G233" i="5128"/>
  <c r="H233" i="5128" s="1"/>
  <c r="I233" i="5128" s="1"/>
  <c r="L233" i="5128" s="1"/>
  <c r="L229" i="5128"/>
  <c r="J229" i="5128"/>
  <c r="G229" i="5128"/>
  <c r="H229" i="5128" s="1"/>
  <c r="I229" i="5128" s="1"/>
  <c r="K229" i="5128" s="1"/>
  <c r="M229" i="5128"/>
  <c r="M228" i="5128"/>
  <c r="L226" i="5128"/>
  <c r="K226" i="5128"/>
  <c r="M225" i="5128"/>
  <c r="L225" i="5128"/>
  <c r="K225" i="5128"/>
  <c r="L224" i="5128"/>
  <c r="J221" i="5128"/>
  <c r="K220" i="5128"/>
  <c r="G220" i="5128"/>
  <c r="H220" i="5128" s="1"/>
  <c r="I220" i="5128" s="1"/>
  <c r="L220" i="5128" s="1"/>
  <c r="K218" i="5128"/>
  <c r="G218" i="5128"/>
  <c r="H218" i="5128" s="1"/>
  <c r="I218" i="5128" s="1"/>
  <c r="L218" i="5128" s="1"/>
  <c r="L216" i="5128"/>
  <c r="G216" i="5128"/>
  <c r="H216" i="5128" s="1"/>
  <c r="I216" i="5128" s="1"/>
  <c r="K216" i="5128"/>
  <c r="K214" i="5128"/>
  <c r="G214" i="5128"/>
  <c r="H214" i="5128" s="1"/>
  <c r="I214" i="5128" s="1"/>
  <c r="G212" i="5128"/>
  <c r="H212" i="5128" s="1"/>
  <c r="I212" i="5128" s="1"/>
  <c r="L212" i="5128" s="1"/>
  <c r="K210" i="5128"/>
  <c r="J210" i="5128"/>
  <c r="G210" i="5128"/>
  <c r="H210" i="5128" s="1"/>
  <c r="I210" i="5128" s="1"/>
  <c r="L210" i="5128" s="1"/>
  <c r="L208" i="5128"/>
  <c r="G208" i="5128"/>
  <c r="H208" i="5128" s="1"/>
  <c r="I208" i="5128" s="1"/>
  <c r="K208" i="5128"/>
  <c r="L206" i="5128"/>
  <c r="K206" i="5128"/>
  <c r="G206" i="5128"/>
  <c r="H206" i="5128" s="1"/>
  <c r="I206" i="5128" s="1"/>
  <c r="J206" i="5128" s="1"/>
  <c r="G204" i="5128"/>
  <c r="H204" i="5128" s="1"/>
  <c r="I204" i="5128" s="1"/>
  <c r="L204" i="5128" s="1"/>
  <c r="K204" i="5128"/>
  <c r="J202" i="5128"/>
  <c r="G202" i="5128"/>
  <c r="H202" i="5128" s="1"/>
  <c r="I202" i="5128" s="1"/>
  <c r="L202" i="5128" s="1"/>
  <c r="J201" i="5128"/>
  <c r="G200" i="5128"/>
  <c r="H200" i="5128" s="1"/>
  <c r="I200" i="5128" s="1"/>
  <c r="L200" i="5128" s="1"/>
  <c r="K200" i="5128"/>
  <c r="K198" i="5128"/>
  <c r="J198" i="5128"/>
  <c r="G198" i="5128"/>
  <c r="H198" i="5128" s="1"/>
  <c r="I198" i="5128" s="1"/>
  <c r="L198" i="5128" s="1"/>
  <c r="J197" i="5128"/>
  <c r="L196" i="5128"/>
  <c r="G196" i="5128"/>
  <c r="H196" i="5128" s="1"/>
  <c r="I196" i="5128" s="1"/>
  <c r="K196" i="5128"/>
  <c r="K194" i="5128"/>
  <c r="J194" i="5128"/>
  <c r="G194" i="5128"/>
  <c r="H194" i="5128" s="1"/>
  <c r="I194" i="5128" s="1"/>
  <c r="L194" i="5128" s="1"/>
  <c r="G192" i="5128"/>
  <c r="H192" i="5128" s="1"/>
  <c r="I192" i="5128" s="1"/>
  <c r="L192" i="5128" s="1"/>
  <c r="K192" i="5128"/>
  <c r="K190" i="5128"/>
  <c r="J190" i="5128"/>
  <c r="G190" i="5128"/>
  <c r="H190" i="5128" s="1"/>
  <c r="I190" i="5128" s="1"/>
  <c r="L190" i="5128" s="1"/>
  <c r="G188" i="5128"/>
  <c r="H188" i="5128" s="1"/>
  <c r="I188" i="5128" s="1"/>
  <c r="L188" i="5128" s="1"/>
  <c r="K188" i="5128"/>
  <c r="K186" i="5128"/>
  <c r="J186" i="5128"/>
  <c r="G186" i="5128"/>
  <c r="H186" i="5128" s="1"/>
  <c r="I186" i="5128" s="1"/>
  <c r="L186" i="5128" s="1"/>
  <c r="J185" i="5128"/>
  <c r="K182" i="5128"/>
  <c r="J182" i="5128"/>
  <c r="G182" i="5128"/>
  <c r="H182" i="5128" s="1"/>
  <c r="I182" i="5128" s="1"/>
  <c r="L182" i="5128" s="1"/>
  <c r="L180" i="5128"/>
  <c r="G180" i="5128"/>
  <c r="H180" i="5128" s="1"/>
  <c r="I180" i="5128" s="1"/>
  <c r="K180" i="5128"/>
  <c r="K178" i="5128"/>
  <c r="J178" i="5128"/>
  <c r="G178" i="5128"/>
  <c r="H178" i="5128" s="1"/>
  <c r="I178" i="5128" s="1"/>
  <c r="L178" i="5128" s="1"/>
  <c r="L174" i="5128"/>
  <c r="K174" i="5128"/>
  <c r="J174" i="5128"/>
  <c r="H174" i="5128"/>
  <c r="I174" i="5128" s="1"/>
  <c r="G174" i="5128"/>
  <c r="L170" i="5128"/>
  <c r="J170" i="5128"/>
  <c r="G170" i="5128"/>
  <c r="H170" i="5128" s="1"/>
  <c r="I170" i="5128" s="1"/>
  <c r="K170" i="5128" s="1"/>
  <c r="K166" i="5128"/>
  <c r="J166" i="5128"/>
  <c r="G166" i="5128"/>
  <c r="H166" i="5128" s="1"/>
  <c r="I166" i="5128" s="1"/>
  <c r="L166" i="5128" s="1"/>
  <c r="K162" i="5128"/>
  <c r="J162" i="5128"/>
  <c r="G162" i="5128"/>
  <c r="H162" i="5128" s="1"/>
  <c r="I162" i="5128" s="1"/>
  <c r="L162" i="5128" s="1"/>
  <c r="L157" i="5128"/>
  <c r="G157" i="5128"/>
  <c r="H157" i="5128" s="1"/>
  <c r="I157" i="5128" s="1"/>
  <c r="J157" i="5128" s="1"/>
  <c r="M157" i="5128"/>
  <c r="K156" i="5128"/>
  <c r="G156" i="5128"/>
  <c r="H156" i="5128" s="1"/>
  <c r="I156" i="5128" s="1"/>
  <c r="J156" i="5128" s="1"/>
  <c r="L153" i="5128"/>
  <c r="K153" i="5128"/>
  <c r="H153" i="5128"/>
  <c r="I153" i="5128" s="1"/>
  <c r="J153" i="5128" s="1"/>
  <c r="G153" i="5128"/>
  <c r="M153" i="5128"/>
  <c r="L152" i="5128"/>
  <c r="K152" i="5128"/>
  <c r="G152" i="5128"/>
  <c r="H152" i="5128" s="1"/>
  <c r="I152" i="5128" s="1"/>
  <c r="J152" i="5128" s="1"/>
  <c r="K149" i="5128"/>
  <c r="J149" i="5128"/>
  <c r="G149" i="5128"/>
  <c r="H149" i="5128" s="1"/>
  <c r="I149" i="5128" s="1"/>
  <c r="K148" i="5128"/>
  <c r="J148" i="5128"/>
  <c r="G148" i="5128"/>
  <c r="H148" i="5128" s="1"/>
  <c r="I148" i="5128" s="1"/>
  <c r="L148" i="5128" s="1"/>
  <c r="K145" i="5128"/>
  <c r="J145" i="5128"/>
  <c r="H145" i="5128"/>
  <c r="I145" i="5128" s="1"/>
  <c r="L145" i="5128" s="1"/>
  <c r="G145" i="5128"/>
  <c r="K144" i="5128"/>
  <c r="J144" i="5128"/>
  <c r="G144" i="5128"/>
  <c r="H144" i="5128" s="1"/>
  <c r="I144" i="5128" s="1"/>
  <c r="L144" i="5128" s="1"/>
  <c r="J141" i="5128"/>
  <c r="H141" i="5128"/>
  <c r="I141" i="5128" s="1"/>
  <c r="L141" i="5128" s="1"/>
  <c r="G141" i="5128"/>
  <c r="K140" i="5128"/>
  <c r="J140" i="5128"/>
  <c r="G140" i="5128"/>
  <c r="H140" i="5128" s="1"/>
  <c r="I140" i="5128" s="1"/>
  <c r="L140" i="5128" s="1"/>
  <c r="L137" i="5128"/>
  <c r="K137" i="5128"/>
  <c r="G137" i="5128"/>
  <c r="H137" i="5128" s="1"/>
  <c r="I137" i="5128" s="1"/>
  <c r="K136" i="5128"/>
  <c r="G136" i="5128"/>
  <c r="H136" i="5128" s="1"/>
  <c r="I136" i="5128" s="1"/>
  <c r="J136" i="5128" s="1"/>
  <c r="K133" i="5128"/>
  <c r="J133" i="5128"/>
  <c r="G133" i="5128"/>
  <c r="H133" i="5128" s="1"/>
  <c r="I133" i="5128" s="1"/>
  <c r="K132" i="5128"/>
  <c r="G132" i="5128"/>
  <c r="H132" i="5128" s="1"/>
  <c r="I132" i="5128" s="1"/>
  <c r="L132" i="5128" s="1"/>
  <c r="K129" i="5128"/>
  <c r="G129" i="5128"/>
  <c r="H129" i="5128" s="1"/>
  <c r="I129" i="5128" s="1"/>
  <c r="J129" i="5128" s="1"/>
  <c r="L128" i="5128"/>
  <c r="J128" i="5128"/>
  <c r="G128" i="5128"/>
  <c r="H128" i="5128" s="1"/>
  <c r="I128" i="5128" s="1"/>
  <c r="K128" i="5128" s="1"/>
  <c r="K125" i="5128"/>
  <c r="J125" i="5128"/>
  <c r="H125" i="5128"/>
  <c r="I125" i="5128" s="1"/>
  <c r="L125" i="5128" s="1"/>
  <c r="G125" i="5128"/>
  <c r="K124" i="5128"/>
  <c r="J124" i="5128"/>
  <c r="G124" i="5128"/>
  <c r="H124" i="5128" s="1"/>
  <c r="I124" i="5128" s="1"/>
  <c r="L124" i="5128" s="1"/>
  <c r="M122" i="5128"/>
  <c r="K121" i="5128"/>
  <c r="G121" i="5128"/>
  <c r="H121" i="5128" s="1"/>
  <c r="I121" i="5128" s="1"/>
  <c r="M121" i="5128"/>
  <c r="L120" i="5128"/>
  <c r="K120" i="5128"/>
  <c r="G120" i="5128"/>
  <c r="H120" i="5128" s="1"/>
  <c r="I120" i="5128" s="1"/>
  <c r="J120" i="5128" s="1"/>
  <c r="L117" i="5128"/>
  <c r="K117" i="5128"/>
  <c r="H117" i="5128"/>
  <c r="I117" i="5128" s="1"/>
  <c r="J117" i="5128" s="1"/>
  <c r="G117" i="5128"/>
  <c r="M117" i="5128"/>
  <c r="L116" i="5128"/>
  <c r="K116" i="5128"/>
  <c r="G116" i="5128"/>
  <c r="H116" i="5128" s="1"/>
  <c r="I116" i="5128" s="1"/>
  <c r="J116" i="5128" s="1"/>
  <c r="L115" i="5128"/>
  <c r="M114" i="5128"/>
  <c r="L113" i="5128"/>
  <c r="K113" i="5128"/>
  <c r="G113" i="5128"/>
  <c r="H113" i="5128" s="1"/>
  <c r="I113" i="5128" s="1"/>
  <c r="J113" i="5128" s="1"/>
  <c r="M113" i="5128"/>
  <c r="L112" i="5128"/>
  <c r="K112" i="5128"/>
  <c r="G112" i="5128"/>
  <c r="H112" i="5128" s="1"/>
  <c r="I112" i="5128" s="1"/>
  <c r="J112" i="5128" s="1"/>
  <c r="K109" i="5128"/>
  <c r="G109" i="5128"/>
  <c r="H109" i="5128" s="1"/>
  <c r="I109" i="5128" s="1"/>
  <c r="J109" i="5128" s="1"/>
  <c r="K108" i="5128"/>
  <c r="G108" i="5128"/>
  <c r="H108" i="5128" s="1"/>
  <c r="I108" i="5128" s="1"/>
  <c r="J108" i="5128" s="1"/>
  <c r="L105" i="5128"/>
  <c r="H105" i="5128"/>
  <c r="I105" i="5128" s="1"/>
  <c r="J105" i="5128" s="1"/>
  <c r="G105" i="5128"/>
  <c r="M105" i="5128"/>
  <c r="L104" i="5128"/>
  <c r="G104" i="5128"/>
  <c r="H104" i="5128" s="1"/>
  <c r="I104" i="5128" s="1"/>
  <c r="J104" i="5128" s="1"/>
  <c r="K101" i="5128"/>
  <c r="J101" i="5128"/>
  <c r="H101" i="5128"/>
  <c r="I101" i="5128" s="1"/>
  <c r="L101" i="5128" s="1"/>
  <c r="G101" i="5128"/>
  <c r="J100" i="5128"/>
  <c r="G100" i="5128"/>
  <c r="H100" i="5128" s="1"/>
  <c r="I100" i="5128" s="1"/>
  <c r="K100" i="5128" s="1"/>
  <c r="G98" i="5128"/>
  <c r="H98" i="5128" s="1"/>
  <c r="I98" i="5128" s="1"/>
  <c r="M98" i="5128" s="1"/>
  <c r="J98" i="5128"/>
  <c r="K97" i="5128"/>
  <c r="J97" i="5128"/>
  <c r="G97" i="5128"/>
  <c r="H97" i="5128" s="1"/>
  <c r="I97" i="5128" s="1"/>
  <c r="L97" i="5128" s="1"/>
  <c r="K96" i="5128"/>
  <c r="J96" i="5128"/>
  <c r="G96" i="5128"/>
  <c r="H96" i="5128" s="1"/>
  <c r="I96" i="5128" s="1"/>
  <c r="L96" i="5128" s="1"/>
  <c r="G94" i="5128"/>
  <c r="H94" i="5128" s="1"/>
  <c r="I94" i="5128" s="1"/>
  <c r="L93" i="5128"/>
  <c r="K93" i="5128"/>
  <c r="G93" i="5128"/>
  <c r="H93" i="5128" s="1"/>
  <c r="I93" i="5128" s="1"/>
  <c r="J93" i="5128" s="1"/>
  <c r="M93" i="5128"/>
  <c r="L92" i="5128"/>
  <c r="K92" i="5128"/>
  <c r="G92" i="5128"/>
  <c r="H92" i="5128" s="1"/>
  <c r="I92" i="5128" s="1"/>
  <c r="J92" i="5128" s="1"/>
  <c r="H90" i="5128"/>
  <c r="I90" i="5128" s="1"/>
  <c r="J90" i="5128" s="1"/>
  <c r="G90" i="5128"/>
  <c r="L89" i="5128"/>
  <c r="K89" i="5128"/>
  <c r="G89" i="5128"/>
  <c r="H89" i="5128" s="1"/>
  <c r="I89" i="5128" s="1"/>
  <c r="J89" i="5128" s="1"/>
  <c r="M89" i="5128"/>
  <c r="M88" i="5128"/>
  <c r="L88" i="5128"/>
  <c r="G86" i="5128"/>
  <c r="H86" i="5128" s="1"/>
  <c r="I86" i="5128" s="1"/>
  <c r="J86" i="5128" s="1"/>
  <c r="M86" i="5128"/>
  <c r="L85" i="5128"/>
  <c r="K85" i="5128"/>
  <c r="G85" i="5128"/>
  <c r="H85" i="5128" s="1"/>
  <c r="I85" i="5128" s="1"/>
  <c r="J85" i="5128" s="1"/>
  <c r="M85" i="5128"/>
  <c r="K84" i="5128"/>
  <c r="G82" i="5128"/>
  <c r="H82" i="5128" s="1"/>
  <c r="I82" i="5128" s="1"/>
  <c r="M82" i="5128" s="1"/>
  <c r="K81" i="5128"/>
  <c r="G81" i="5128"/>
  <c r="H81" i="5128" s="1"/>
  <c r="I81" i="5128" s="1"/>
  <c r="L81" i="5128" s="1"/>
  <c r="K80" i="5128"/>
  <c r="J80" i="5128"/>
  <c r="K77" i="5128"/>
  <c r="J77" i="5128"/>
  <c r="G77" i="5128"/>
  <c r="H77" i="5128" s="1"/>
  <c r="I77" i="5128" s="1"/>
  <c r="L77" i="5128" s="1"/>
  <c r="J76" i="5128"/>
  <c r="J74" i="5128"/>
  <c r="G74" i="5128"/>
  <c r="H74" i="5128" s="1"/>
  <c r="I74" i="5128" s="1"/>
  <c r="M74" i="5128" s="1"/>
  <c r="J73" i="5128"/>
  <c r="G73" i="5128"/>
  <c r="H73" i="5128" s="1"/>
  <c r="I73" i="5128" s="1"/>
  <c r="L73" i="5128" s="1"/>
  <c r="J72" i="5128"/>
  <c r="G71" i="5128"/>
  <c r="H71" i="5128" s="1"/>
  <c r="I71" i="5128" s="1"/>
  <c r="L71" i="5128" s="1"/>
  <c r="L69" i="5128"/>
  <c r="K69" i="5128"/>
  <c r="G69" i="5128"/>
  <c r="H69" i="5128" s="1"/>
  <c r="I69" i="5128" s="1"/>
  <c r="J69" i="5128" s="1"/>
  <c r="K68" i="5128"/>
  <c r="G68" i="5128"/>
  <c r="H68" i="5128" s="1"/>
  <c r="I68" i="5128" s="1"/>
  <c r="J68" i="5128" s="1"/>
  <c r="M68" i="5128"/>
  <c r="J66" i="5128"/>
  <c r="K64" i="5128"/>
  <c r="J64" i="5128"/>
  <c r="G64" i="5128"/>
  <c r="H64" i="5128" s="1"/>
  <c r="I64" i="5128" s="1"/>
  <c r="M64" i="5128" s="1"/>
  <c r="J62" i="5128"/>
  <c r="K60" i="5128"/>
  <c r="J60" i="5128"/>
  <c r="G60" i="5128"/>
  <c r="H60" i="5128" s="1"/>
  <c r="I60" i="5128" s="1"/>
  <c r="M60" i="5128"/>
  <c r="K58" i="5128"/>
  <c r="J58" i="5128"/>
  <c r="K56" i="5128"/>
  <c r="J56" i="5128"/>
  <c r="G56" i="5128"/>
  <c r="H56" i="5128" s="1"/>
  <c r="I56" i="5128" s="1"/>
  <c r="M56" i="5128" s="1"/>
  <c r="G55" i="5128"/>
  <c r="H55" i="5128" s="1"/>
  <c r="I55" i="5128" s="1"/>
  <c r="L55" i="5128" s="1"/>
  <c r="K54" i="5128"/>
  <c r="G54" i="5128"/>
  <c r="H54" i="5128" s="1"/>
  <c r="I54" i="5128" s="1"/>
  <c r="J54" i="5128"/>
  <c r="K52" i="5128"/>
  <c r="J52" i="5128"/>
  <c r="G52" i="5128"/>
  <c r="H52" i="5128" s="1"/>
  <c r="I52" i="5128" s="1"/>
  <c r="M52" i="5128" s="1"/>
  <c r="K50" i="5128"/>
  <c r="G50" i="5128"/>
  <c r="H50" i="5128" s="1"/>
  <c r="I50" i="5128" s="1"/>
  <c r="J50" i="5128"/>
  <c r="K48" i="5128"/>
  <c r="J48" i="5128"/>
  <c r="G48" i="5128"/>
  <c r="H48" i="5128" s="1"/>
  <c r="I48" i="5128" s="1"/>
  <c r="M48" i="5128" s="1"/>
  <c r="K46" i="5128"/>
  <c r="G46" i="5128"/>
  <c r="H46" i="5128" s="1"/>
  <c r="I46" i="5128" s="1"/>
  <c r="J46" i="5128"/>
  <c r="K44" i="5128"/>
  <c r="J44" i="5128"/>
  <c r="G44" i="5128"/>
  <c r="H44" i="5128" s="1"/>
  <c r="I44" i="5128" s="1"/>
  <c r="M44" i="5128" s="1"/>
  <c r="G42" i="5128"/>
  <c r="H42" i="5128" s="1"/>
  <c r="I42" i="5128" s="1"/>
  <c r="K40" i="5128"/>
  <c r="J40" i="5128"/>
  <c r="G40" i="5128"/>
  <c r="H40" i="5128" s="1"/>
  <c r="I40" i="5128" s="1"/>
  <c r="M40" i="5128" s="1"/>
  <c r="K38" i="5128"/>
  <c r="G38" i="5128"/>
  <c r="H38" i="5128" s="1"/>
  <c r="I38" i="5128" s="1"/>
  <c r="J38" i="5128"/>
  <c r="K36" i="5128"/>
  <c r="J36" i="5128"/>
  <c r="G36" i="5128"/>
  <c r="H36" i="5128" s="1"/>
  <c r="I36" i="5128" s="1"/>
  <c r="M36" i="5128" s="1"/>
  <c r="G34" i="5128"/>
  <c r="H34" i="5128" s="1"/>
  <c r="I34" i="5128" s="1"/>
  <c r="J34" i="5128"/>
  <c r="K32" i="5128"/>
  <c r="J32" i="5128"/>
  <c r="G32" i="5128"/>
  <c r="H32" i="5128" s="1"/>
  <c r="I32" i="5128" s="1"/>
  <c r="M32" i="5128" s="1"/>
  <c r="K30" i="5128"/>
  <c r="G30" i="5128"/>
  <c r="H30" i="5128" s="1"/>
  <c r="I30" i="5128" s="1"/>
  <c r="J30" i="5128"/>
  <c r="K28" i="5128"/>
  <c r="G28" i="5128"/>
  <c r="H28" i="5128" s="1"/>
  <c r="I28" i="5128" s="1"/>
  <c r="M28" i="5128" s="1"/>
  <c r="K26" i="5128"/>
  <c r="K24" i="5128"/>
  <c r="J24" i="5128"/>
  <c r="G24" i="5128"/>
  <c r="H24" i="5128" s="1"/>
  <c r="I24" i="5128" s="1"/>
  <c r="M24" i="5128" s="1"/>
  <c r="G22" i="5128"/>
  <c r="H22" i="5128" s="1"/>
  <c r="I22" i="5128" s="1"/>
  <c r="J20" i="5128"/>
  <c r="G20" i="5128"/>
  <c r="H20" i="5128" s="1"/>
  <c r="I20" i="5128" s="1"/>
  <c r="K20" i="5128" s="1"/>
  <c r="L20" i="5128"/>
  <c r="M20" i="5128"/>
  <c r="K19" i="5128"/>
  <c r="K16" i="5128"/>
  <c r="J16" i="5128"/>
  <c r="G16" i="5128"/>
  <c r="H16" i="5128" s="1"/>
  <c r="I16" i="5128" s="1"/>
  <c r="M16" i="5128" s="1"/>
  <c r="G13" i="5128"/>
  <c r="H13" i="5128" s="1"/>
  <c r="I13" i="5128" s="1"/>
  <c r="K12" i="5128"/>
  <c r="J12" i="5128"/>
  <c r="G12" i="5128"/>
  <c r="H12" i="5128" s="1"/>
  <c r="I12" i="5128" s="1"/>
  <c r="L12" i="5128" s="1"/>
  <c r="K10" i="5128"/>
  <c r="K9" i="5128"/>
  <c r="K6" i="5128"/>
  <c r="J6" i="5128"/>
  <c r="G6" i="5128"/>
  <c r="H6" i="5128" s="1"/>
  <c r="I6" i="5128" s="1"/>
  <c r="A6" i="5128"/>
  <c r="A7" i="5128" s="1"/>
  <c r="A8" i="5128" s="1"/>
  <c r="A9" i="5128" s="1"/>
  <c r="A10" i="5128" s="1"/>
  <c r="A11" i="5128" s="1"/>
  <c r="A12" i="5128" s="1"/>
  <c r="A13" i="5128" s="1"/>
  <c r="A14" i="5128" s="1"/>
  <c r="A15" i="5128" s="1"/>
  <c r="A16" i="5128" s="1"/>
  <c r="A17" i="5128" s="1"/>
  <c r="A18" i="5128" s="1"/>
  <c r="A19" i="5128" s="1"/>
  <c r="A20" i="5128" s="1"/>
  <c r="A21" i="5128" s="1"/>
  <c r="A22" i="5128" s="1"/>
  <c r="A23" i="5128" s="1"/>
  <c r="A24" i="5128" s="1"/>
  <c r="A25" i="5128" s="1"/>
  <c r="A26" i="5128" s="1"/>
  <c r="A27" i="5128" s="1"/>
  <c r="A28" i="5128" s="1"/>
  <c r="A29" i="5128" s="1"/>
  <c r="A30" i="5128" s="1"/>
  <c r="A31" i="5128" s="1"/>
  <c r="A32" i="5128" s="1"/>
  <c r="A33" i="5128" s="1"/>
  <c r="A34" i="5128" s="1"/>
  <c r="A35" i="5128" s="1"/>
  <c r="A36" i="5128" s="1"/>
  <c r="A37" i="5128" s="1"/>
  <c r="A38" i="5128" s="1"/>
  <c r="A39" i="5128" s="1"/>
  <c r="A40" i="5128" s="1"/>
  <c r="A41" i="5128" s="1"/>
  <c r="A42" i="5128" s="1"/>
  <c r="A43" i="5128" s="1"/>
  <c r="A44" i="5128" s="1"/>
  <c r="A45" i="5128" s="1"/>
  <c r="A46" i="5128" s="1"/>
  <c r="A47" i="5128" s="1"/>
  <c r="A48" i="5128" s="1"/>
  <c r="A49" i="5128" s="1"/>
  <c r="A50" i="5128" s="1"/>
  <c r="A51" i="5128" s="1"/>
  <c r="A52" i="5128" s="1"/>
  <c r="A53" i="5128" s="1"/>
  <c r="A54" i="5128" s="1"/>
  <c r="A55" i="5128" s="1"/>
  <c r="A56" i="5128" s="1"/>
  <c r="A57" i="5128" s="1"/>
  <c r="A58" i="5128" s="1"/>
  <c r="A59" i="5128" s="1"/>
  <c r="A60" i="5128" s="1"/>
  <c r="A61" i="5128" s="1"/>
  <c r="A62" i="5128" s="1"/>
  <c r="A63" i="5128" s="1"/>
  <c r="A64" i="5128" s="1"/>
  <c r="A65" i="5128" s="1"/>
  <c r="A66" i="5128" s="1"/>
  <c r="A67" i="5128" s="1"/>
  <c r="A68" i="5128" s="1"/>
  <c r="A69" i="5128" s="1"/>
  <c r="A70" i="5128" s="1"/>
  <c r="A71" i="5128" s="1"/>
  <c r="A72" i="5128" s="1"/>
  <c r="A73" i="5128" s="1"/>
  <c r="A74" i="5128" s="1"/>
  <c r="A75" i="5128" s="1"/>
  <c r="A76" i="5128" s="1"/>
  <c r="A77" i="5128" s="1"/>
  <c r="A78" i="5128" s="1"/>
  <c r="A79" i="5128" s="1"/>
  <c r="A80" i="5128" s="1"/>
  <c r="A81" i="5128" s="1"/>
  <c r="A82" i="5128" s="1"/>
  <c r="A83" i="5128" s="1"/>
  <c r="A84" i="5128" s="1"/>
  <c r="A85" i="5128" s="1"/>
  <c r="A86" i="5128" s="1"/>
  <c r="A87" i="5128" s="1"/>
  <c r="A88" i="5128" s="1"/>
  <c r="A89" i="5128" s="1"/>
  <c r="A90" i="5128" s="1"/>
  <c r="A91" i="5128" s="1"/>
  <c r="A92" i="5128" s="1"/>
  <c r="A93" i="5128" s="1"/>
  <c r="A94" i="5128" s="1"/>
  <c r="A95" i="5128" s="1"/>
  <c r="A96" i="5128" s="1"/>
  <c r="A97" i="5128" s="1"/>
  <c r="A98" i="5128" s="1"/>
  <c r="A99" i="5128" s="1"/>
  <c r="A100" i="5128" s="1"/>
  <c r="A101" i="5128" s="1"/>
  <c r="A102" i="5128" s="1"/>
  <c r="A103" i="5128" s="1"/>
  <c r="A104" i="5128" s="1"/>
  <c r="A105" i="5128" s="1"/>
  <c r="A106" i="5128" s="1"/>
  <c r="A107" i="5128" s="1"/>
  <c r="A108" i="5128" s="1"/>
  <c r="A109" i="5128" s="1"/>
  <c r="A110" i="5128" s="1"/>
  <c r="A111" i="5128" s="1"/>
  <c r="A112" i="5128" s="1"/>
  <c r="A113" i="5128" s="1"/>
  <c r="A114" i="5128" s="1"/>
  <c r="A115" i="5128" s="1"/>
  <c r="A116" i="5128" s="1"/>
  <c r="A117" i="5128" s="1"/>
  <c r="A118" i="5128" s="1"/>
  <c r="A119" i="5128" s="1"/>
  <c r="A120" i="5128" s="1"/>
  <c r="A121" i="5128" s="1"/>
  <c r="A122" i="5128" s="1"/>
  <c r="A123" i="5128" s="1"/>
  <c r="A124" i="5128" s="1"/>
  <c r="A125" i="5128" s="1"/>
  <c r="A126" i="5128" s="1"/>
  <c r="A127" i="5128" s="1"/>
  <c r="A128" i="5128" s="1"/>
  <c r="A129" i="5128" s="1"/>
  <c r="A130" i="5128" s="1"/>
  <c r="A131" i="5128" s="1"/>
  <c r="A132" i="5128" s="1"/>
  <c r="A133" i="5128" s="1"/>
  <c r="A134" i="5128" s="1"/>
  <c r="A135" i="5128" s="1"/>
  <c r="A136" i="5128" s="1"/>
  <c r="A137" i="5128" s="1"/>
  <c r="A138" i="5128" s="1"/>
  <c r="A139" i="5128" s="1"/>
  <c r="A140" i="5128" s="1"/>
  <c r="A141" i="5128" s="1"/>
  <c r="A142" i="5128" s="1"/>
  <c r="A143" i="5128" s="1"/>
  <c r="A144" i="5128" s="1"/>
  <c r="A145" i="5128" s="1"/>
  <c r="A146" i="5128" s="1"/>
  <c r="A147" i="5128" s="1"/>
  <c r="A148" i="5128" s="1"/>
  <c r="A149" i="5128" s="1"/>
  <c r="A150" i="5128" s="1"/>
  <c r="A151" i="5128" s="1"/>
  <c r="A152" i="5128" s="1"/>
  <c r="A153" i="5128" s="1"/>
  <c r="A154" i="5128" s="1"/>
  <c r="A155" i="5128" s="1"/>
  <c r="A156" i="5128" s="1"/>
  <c r="A157" i="5128" s="1"/>
  <c r="A158" i="5128" s="1"/>
  <c r="A159" i="5128" s="1"/>
  <c r="A160" i="5128" s="1"/>
  <c r="A161" i="5128" s="1"/>
  <c r="A162" i="5128" s="1"/>
  <c r="A163" i="5128" s="1"/>
  <c r="A164" i="5128" s="1"/>
  <c r="A165" i="5128" s="1"/>
  <c r="A166" i="5128" s="1"/>
  <c r="A167" i="5128" s="1"/>
  <c r="A168" i="5128" s="1"/>
  <c r="A169" i="5128" s="1"/>
  <c r="A170" i="5128" s="1"/>
  <c r="A171" i="5128" s="1"/>
  <c r="A172" i="5128" s="1"/>
  <c r="A173" i="5128" s="1"/>
  <c r="A174" i="5128" s="1"/>
  <c r="A175" i="5128" s="1"/>
  <c r="A176" i="5128" s="1"/>
  <c r="A177" i="5128" s="1"/>
  <c r="A178" i="5128" s="1"/>
  <c r="A179" i="5128" s="1"/>
  <c r="A180" i="5128" s="1"/>
  <c r="A181" i="5128" s="1"/>
  <c r="A182" i="5128" s="1"/>
  <c r="A183" i="5128" s="1"/>
  <c r="A184" i="5128" s="1"/>
  <c r="A185" i="5128" s="1"/>
  <c r="A186" i="5128" s="1"/>
  <c r="A187" i="5128" s="1"/>
  <c r="A188" i="5128" s="1"/>
  <c r="A189" i="5128" s="1"/>
  <c r="A190" i="5128" s="1"/>
  <c r="A191" i="5128" s="1"/>
  <c r="A192" i="5128" s="1"/>
  <c r="A193" i="5128" s="1"/>
  <c r="A194" i="5128" s="1"/>
  <c r="A195" i="5128" s="1"/>
  <c r="A196" i="5128" s="1"/>
  <c r="A197" i="5128" s="1"/>
  <c r="A198" i="5128" s="1"/>
  <c r="A199" i="5128" s="1"/>
  <c r="A200" i="5128" s="1"/>
  <c r="A201" i="5128" s="1"/>
  <c r="A202" i="5128" s="1"/>
  <c r="A203" i="5128" s="1"/>
  <c r="A204" i="5128" s="1"/>
  <c r="A205" i="5128" s="1"/>
  <c r="A206" i="5128" s="1"/>
  <c r="A207" i="5128" s="1"/>
  <c r="A208" i="5128" s="1"/>
  <c r="A209" i="5128" s="1"/>
  <c r="A210" i="5128" s="1"/>
  <c r="A211" i="5128" s="1"/>
  <c r="A212" i="5128" s="1"/>
  <c r="A213" i="5128" s="1"/>
  <c r="A214" i="5128" s="1"/>
  <c r="A215" i="5128" s="1"/>
  <c r="A216" i="5128" s="1"/>
  <c r="A217" i="5128" s="1"/>
  <c r="A218" i="5128" s="1"/>
  <c r="A219" i="5128" s="1"/>
  <c r="A220" i="5128" s="1"/>
  <c r="A221" i="5128" s="1"/>
  <c r="A222" i="5128" s="1"/>
  <c r="A223" i="5128" s="1"/>
  <c r="A224" i="5128" s="1"/>
  <c r="A225" i="5128" s="1"/>
  <c r="A226" i="5128" s="1"/>
  <c r="A227" i="5128" s="1"/>
  <c r="A228" i="5128" s="1"/>
  <c r="A229" i="5128" s="1"/>
  <c r="A230" i="5128" s="1"/>
  <c r="A231" i="5128" s="1"/>
  <c r="A232" i="5128" s="1"/>
  <c r="A233" i="5128" s="1"/>
  <c r="A234" i="5128" s="1"/>
  <c r="A235" i="5128" s="1"/>
  <c r="A236" i="5128" s="1"/>
  <c r="A237" i="5128" s="1"/>
  <c r="A238" i="5128" s="1"/>
  <c r="A239" i="5128" s="1"/>
  <c r="A240" i="5128" s="1"/>
  <c r="A241" i="5128" s="1"/>
  <c r="A242" i="5128" s="1"/>
  <c r="A243" i="5128" s="1"/>
  <c r="A244" i="5128" s="1"/>
  <c r="A245" i="5128" s="1"/>
  <c r="A246" i="5128" s="1"/>
  <c r="A247" i="5128" s="1"/>
  <c r="A248" i="5128" s="1"/>
  <c r="A249" i="5128" s="1"/>
  <c r="A250" i="5128" s="1"/>
  <c r="A251" i="5128" s="1"/>
  <c r="A252" i="5128" s="1"/>
  <c r="A253" i="5128" s="1"/>
  <c r="A254" i="5128" s="1"/>
  <c r="A255" i="5128" s="1"/>
  <c r="A256" i="5128" s="1"/>
  <c r="A257" i="5128" s="1"/>
  <c r="A258" i="5128" s="1"/>
  <c r="A259" i="5128" s="1"/>
  <c r="A260" i="5128" s="1"/>
  <c r="A261" i="5128" s="1"/>
  <c r="A262" i="5128" s="1"/>
  <c r="A263" i="5128" s="1"/>
  <c r="A264" i="5128" s="1"/>
  <c r="A265" i="5128" s="1"/>
  <c r="A266" i="5128" s="1"/>
  <c r="A267" i="5128" s="1"/>
  <c r="A268" i="5128" s="1"/>
  <c r="A269" i="5128" s="1"/>
  <c r="A270" i="5128" s="1"/>
  <c r="A271" i="5128" s="1"/>
  <c r="A272" i="5128" s="1"/>
  <c r="A273" i="5128" s="1"/>
  <c r="A274" i="5128" s="1"/>
  <c r="A275" i="5128" s="1"/>
  <c r="A276" i="5128" s="1"/>
  <c r="A277" i="5128" s="1"/>
  <c r="A278" i="5128" s="1"/>
  <c r="A279" i="5128" s="1"/>
  <c r="A280" i="5128" s="1"/>
  <c r="A281" i="5128" s="1"/>
  <c r="A282" i="5128" s="1"/>
  <c r="A283" i="5128" s="1"/>
  <c r="A284" i="5128" s="1"/>
  <c r="A285" i="5128" s="1"/>
  <c r="A286" i="5128" s="1"/>
  <c r="A287" i="5128" s="1"/>
  <c r="A288" i="5128" s="1"/>
  <c r="A289" i="5128" s="1"/>
  <c r="A290" i="5128" s="1"/>
  <c r="A291" i="5128" s="1"/>
  <c r="A292" i="5128" s="1"/>
  <c r="A293" i="5128" s="1"/>
  <c r="A294" i="5128" s="1"/>
  <c r="A295" i="5128" s="1"/>
  <c r="A296" i="5128" s="1"/>
  <c r="A297" i="5128" s="1"/>
  <c r="A298" i="5128" s="1"/>
  <c r="A299" i="5128" s="1"/>
  <c r="A300" i="5128" s="1"/>
  <c r="A301" i="5128" s="1"/>
  <c r="A302" i="5128" s="1"/>
  <c r="A303" i="5128" s="1"/>
  <c r="A304" i="5128" s="1"/>
  <c r="A305" i="5128" s="1"/>
  <c r="A306" i="5128" s="1"/>
  <c r="A307" i="5128" s="1"/>
  <c r="A308" i="5128" s="1"/>
  <c r="A309" i="5128" s="1"/>
  <c r="A310" i="5128" s="1"/>
  <c r="A311" i="5128" s="1"/>
  <c r="A312" i="5128" s="1"/>
  <c r="A313" i="5128" s="1"/>
  <c r="A314" i="5128" s="1"/>
  <c r="A315" i="5128" s="1"/>
  <c r="A316" i="5128" s="1"/>
  <c r="A317" i="5128" s="1"/>
  <c r="A318" i="5128" s="1"/>
  <c r="A319" i="5128" s="1"/>
  <c r="A320" i="5128" s="1"/>
  <c r="A321" i="5128" s="1"/>
  <c r="A322" i="5128" s="1"/>
  <c r="A323" i="5128" s="1"/>
  <c r="A324" i="5128" s="1"/>
  <c r="A325" i="5128" s="1"/>
  <c r="A326" i="5128" s="1"/>
  <c r="A327" i="5128" s="1"/>
  <c r="A328" i="5128" s="1"/>
  <c r="A329" i="5128" s="1"/>
  <c r="A330" i="5128" s="1"/>
  <c r="A331" i="5128" s="1"/>
  <c r="A332" i="5128" s="1"/>
  <c r="A333" i="5128" s="1"/>
  <c r="A334" i="5128" s="1"/>
  <c r="A335" i="5128" s="1"/>
  <c r="A336" i="5128" s="1"/>
  <c r="A337" i="5128" s="1"/>
  <c r="A338" i="5128" s="1"/>
  <c r="A339" i="5128" s="1"/>
  <c r="A340" i="5128" s="1"/>
  <c r="A341" i="5128" s="1"/>
  <c r="A342" i="5128" s="1"/>
  <c r="A343" i="5128" s="1"/>
  <c r="A344" i="5128" s="1"/>
  <c r="A345" i="5128" s="1"/>
  <c r="A346" i="5128" s="1"/>
  <c r="A347" i="5128" s="1"/>
  <c r="A348" i="5128" s="1"/>
  <c r="A349" i="5128" s="1"/>
  <c r="A350" i="5128" s="1"/>
  <c r="A351" i="5128" s="1"/>
  <c r="A352" i="5128" s="1"/>
  <c r="A353" i="5128" s="1"/>
  <c r="A354" i="5128" s="1"/>
  <c r="A355" i="5128" s="1"/>
  <c r="A356" i="5128" s="1"/>
  <c r="A357" i="5128" s="1"/>
  <c r="A358" i="5128" s="1"/>
  <c r="A359" i="5128" s="1"/>
  <c r="A360" i="5128" s="1"/>
  <c r="A361" i="5128" s="1"/>
  <c r="A362" i="5128" s="1"/>
  <c r="A363" i="5128" s="1"/>
  <c r="A364" i="5128" s="1"/>
  <c r="A365" i="5128" s="1"/>
  <c r="A366" i="5128" s="1"/>
  <c r="A367" i="5128" s="1"/>
  <c r="A368" i="5128" s="1"/>
  <c r="A369" i="5128" s="1"/>
  <c r="M267" i="5128" l="1"/>
  <c r="L293" i="5128"/>
  <c r="L317" i="5128"/>
  <c r="K227" i="5128"/>
  <c r="J233" i="5128"/>
  <c r="L119" i="5128"/>
  <c r="K123" i="5128"/>
  <c r="K131" i="5128"/>
  <c r="K135" i="5128"/>
  <c r="K139" i="5128"/>
  <c r="G175" i="5128"/>
  <c r="H175" i="5128" s="1"/>
  <c r="I175" i="5128" s="1"/>
  <c r="G79" i="5128"/>
  <c r="H79" i="5128" s="1"/>
  <c r="I79" i="5128" s="1"/>
  <c r="L79" i="5128" s="1"/>
  <c r="N113" i="5128"/>
  <c r="K155" i="5128"/>
  <c r="L253" i="5128"/>
  <c r="M263" i="5128"/>
  <c r="M171" i="5128"/>
  <c r="L108" i="5128"/>
  <c r="K141" i="5128"/>
  <c r="N141" i="5128" s="1"/>
  <c r="N85" i="5128"/>
  <c r="G219" i="5128"/>
  <c r="H219" i="5128" s="1"/>
  <c r="I219" i="5128" s="1"/>
  <c r="M219" i="5128" s="1"/>
  <c r="L100" i="5128"/>
  <c r="N93" i="5128"/>
  <c r="L109" i="5128"/>
  <c r="J132" i="5128"/>
  <c r="J219" i="5128"/>
  <c r="M265" i="5128"/>
  <c r="N265" i="5128" s="1"/>
  <c r="N117" i="5128"/>
  <c r="L136" i="5128"/>
  <c r="M129" i="5128"/>
  <c r="M220" i="5128"/>
  <c r="M257" i="5128"/>
  <c r="L214" i="5128"/>
  <c r="J214" i="5128"/>
  <c r="L121" i="5128"/>
  <c r="J121" i="5128"/>
  <c r="N121" i="5128" s="1"/>
  <c r="L133" i="5128"/>
  <c r="M133" i="5128"/>
  <c r="J137" i="5128"/>
  <c r="M137" i="5128"/>
  <c r="K349" i="5128"/>
  <c r="J349" i="5128"/>
  <c r="K73" i="5128"/>
  <c r="J82" i="5128"/>
  <c r="M145" i="5128"/>
  <c r="J261" i="5128"/>
  <c r="J321" i="5128"/>
  <c r="M109" i="5128"/>
  <c r="N109" i="5128" s="1"/>
  <c r="L156" i="5128"/>
  <c r="K212" i="5128"/>
  <c r="J28" i="5128"/>
  <c r="M294" i="5128"/>
  <c r="K105" i="5128"/>
  <c r="N105" i="5128" s="1"/>
  <c r="L129" i="5128"/>
  <c r="K157" i="5128"/>
  <c r="N157" i="5128" s="1"/>
  <c r="L265" i="5128"/>
  <c r="K104" i="5128"/>
  <c r="M12" i="5128"/>
  <c r="N12" i="5128" s="1"/>
  <c r="J81" i="5128"/>
  <c r="N89" i="5128"/>
  <c r="K202" i="5128"/>
  <c r="K286" i="5128"/>
  <c r="J341" i="5128"/>
  <c r="L149" i="5128"/>
  <c r="M149" i="5128"/>
  <c r="M101" i="5128"/>
  <c r="M125" i="5128"/>
  <c r="N125" i="5128" s="1"/>
  <c r="N249" i="5128"/>
  <c r="M233" i="5128"/>
  <c r="N233" i="5128" s="1"/>
  <c r="M237" i="5128"/>
  <c r="N237" i="5128" s="1"/>
  <c r="M285" i="5128"/>
  <c r="M97" i="5128"/>
  <c r="N97" i="5128" s="1"/>
  <c r="M141" i="5128"/>
  <c r="M241" i="5128"/>
  <c r="N241" i="5128" s="1"/>
  <c r="M11" i="5128"/>
  <c r="N261" i="5128"/>
  <c r="N269" i="5128"/>
  <c r="M288" i="5128"/>
  <c r="N288" i="5128" s="1"/>
  <c r="N20" i="5128"/>
  <c r="G26" i="5128"/>
  <c r="H26" i="5128" s="1"/>
  <c r="I26" i="5128" s="1"/>
  <c r="J26" i="5128" s="1"/>
  <c r="K33" i="5128"/>
  <c r="J33" i="5128"/>
  <c r="G33" i="5128"/>
  <c r="H33" i="5128" s="1"/>
  <c r="I33" i="5128" s="1"/>
  <c r="L33" i="5128" s="1"/>
  <c r="K42" i="5128"/>
  <c r="L49" i="5128"/>
  <c r="K49" i="5128"/>
  <c r="J49" i="5128"/>
  <c r="G49" i="5128"/>
  <c r="H49" i="5128" s="1"/>
  <c r="I49" i="5128" s="1"/>
  <c r="K65" i="5128"/>
  <c r="G65" i="5128"/>
  <c r="H65" i="5128" s="1"/>
  <c r="I65" i="5128" s="1"/>
  <c r="L65" i="5128" s="1"/>
  <c r="G110" i="5128"/>
  <c r="H110" i="5128" s="1"/>
  <c r="I110" i="5128" s="1"/>
  <c r="J110" i="5128" s="1"/>
  <c r="J14" i="5128"/>
  <c r="K347" i="5128"/>
  <c r="J347" i="5128"/>
  <c r="G347" i="5128"/>
  <c r="H347" i="5128" s="1"/>
  <c r="I347" i="5128" s="1"/>
  <c r="L347" i="5128" s="1"/>
  <c r="M347" i="5128"/>
  <c r="G8" i="5128"/>
  <c r="H8" i="5128" s="1"/>
  <c r="I8" i="5128" s="1"/>
  <c r="K17" i="5128"/>
  <c r="J17" i="5128"/>
  <c r="G18" i="5128"/>
  <c r="H18" i="5128" s="1"/>
  <c r="I18" i="5128" s="1"/>
  <c r="K21" i="5128"/>
  <c r="J21" i="5128"/>
  <c r="K25" i="5128"/>
  <c r="J25" i="5128"/>
  <c r="G25" i="5128"/>
  <c r="H25" i="5128" s="1"/>
  <c r="I25" i="5128" s="1"/>
  <c r="L25" i="5128" s="1"/>
  <c r="L37" i="5128"/>
  <c r="K37" i="5128"/>
  <c r="J37" i="5128"/>
  <c r="G37" i="5128"/>
  <c r="H37" i="5128" s="1"/>
  <c r="I37" i="5128" s="1"/>
  <c r="M37" i="5128" s="1"/>
  <c r="J22" i="5128"/>
  <c r="L22" i="5128"/>
  <c r="G14" i="5128"/>
  <c r="H14" i="5128" s="1"/>
  <c r="I14" i="5128" s="1"/>
  <c r="M14" i="5128" s="1"/>
  <c r="G9" i="5128"/>
  <c r="H9" i="5128" s="1"/>
  <c r="I9" i="5128" s="1"/>
  <c r="K14" i="5128"/>
  <c r="K41" i="5128"/>
  <c r="G41" i="5128"/>
  <c r="H41" i="5128" s="1"/>
  <c r="I41" i="5128" s="1"/>
  <c r="J41" i="5128" s="1"/>
  <c r="K45" i="5128"/>
  <c r="J45" i="5128"/>
  <c r="G45" i="5128"/>
  <c r="H45" i="5128" s="1"/>
  <c r="I45" i="5128" s="1"/>
  <c r="M45" i="5128" s="1"/>
  <c r="M49" i="5128"/>
  <c r="J61" i="5128"/>
  <c r="G61" i="5128"/>
  <c r="H61" i="5128" s="1"/>
  <c r="I61" i="5128" s="1"/>
  <c r="L61" i="5128" s="1"/>
  <c r="G70" i="5128"/>
  <c r="H70" i="5128" s="1"/>
  <c r="I70" i="5128" s="1"/>
  <c r="J70" i="5128" s="1"/>
  <c r="J102" i="5128"/>
  <c r="G102" i="5128"/>
  <c r="H102" i="5128" s="1"/>
  <c r="I102" i="5128" s="1"/>
  <c r="K102" i="5128" s="1"/>
  <c r="K18" i="5128"/>
  <c r="K22" i="5128"/>
  <c r="L6" i="5128"/>
  <c r="K7" i="5128"/>
  <c r="G10" i="5128"/>
  <c r="H10" i="5128" s="1"/>
  <c r="I10" i="5128" s="1"/>
  <c r="G17" i="5128"/>
  <c r="H17" i="5128" s="1"/>
  <c r="I17" i="5128" s="1"/>
  <c r="L17" i="5128" s="1"/>
  <c r="G21" i="5128"/>
  <c r="H21" i="5128" s="1"/>
  <c r="I21" i="5128" s="1"/>
  <c r="L21" i="5128" s="1"/>
  <c r="M22" i="5128"/>
  <c r="G27" i="5128"/>
  <c r="H27" i="5128" s="1"/>
  <c r="I27" i="5128" s="1"/>
  <c r="K27" i="5128" s="1"/>
  <c r="J27" i="5128"/>
  <c r="M33" i="5128"/>
  <c r="M87" i="5128"/>
  <c r="L87" i="5128"/>
  <c r="G87" i="5128"/>
  <c r="H87" i="5128" s="1"/>
  <c r="I87" i="5128" s="1"/>
  <c r="J87" i="5128" s="1"/>
  <c r="N87" i="5128" s="1"/>
  <c r="L13" i="5128"/>
  <c r="K13" i="5128"/>
  <c r="J13" i="5128"/>
  <c r="J7" i="5128"/>
  <c r="M6" i="5128"/>
  <c r="J8" i="5128"/>
  <c r="L16" i="5128"/>
  <c r="N16" i="5128" s="1"/>
  <c r="L24" i="5128"/>
  <c r="N24" i="5128" s="1"/>
  <c r="L57" i="5128"/>
  <c r="K57" i="5128"/>
  <c r="J57" i="5128"/>
  <c r="G57" i="5128"/>
  <c r="H57" i="5128" s="1"/>
  <c r="I57" i="5128" s="1"/>
  <c r="M61" i="5128"/>
  <c r="J9" i="5128"/>
  <c r="J11" i="5128"/>
  <c r="G19" i="5128"/>
  <c r="H19" i="5128" s="1"/>
  <c r="I19" i="5128" s="1"/>
  <c r="J19" i="5128"/>
  <c r="J29" i="5128"/>
  <c r="G29" i="5128"/>
  <c r="H29" i="5128" s="1"/>
  <c r="I29" i="5128" s="1"/>
  <c r="M41" i="5128"/>
  <c r="G138" i="5128"/>
  <c r="H138" i="5128" s="1"/>
  <c r="I138" i="5128" s="1"/>
  <c r="J138" i="5128" s="1"/>
  <c r="J18" i="5128"/>
  <c r="G31" i="5128"/>
  <c r="H31" i="5128" s="1"/>
  <c r="I31" i="5128" s="1"/>
  <c r="L31" i="5128" s="1"/>
  <c r="M31" i="5128"/>
  <c r="K31" i="5128"/>
  <c r="J31" i="5128"/>
  <c r="K8" i="5128"/>
  <c r="J10" i="5128"/>
  <c r="G15" i="5128"/>
  <c r="H15" i="5128" s="1"/>
  <c r="I15" i="5128" s="1"/>
  <c r="J15" i="5128"/>
  <c r="G23" i="5128"/>
  <c r="H23" i="5128" s="1"/>
  <c r="I23" i="5128" s="1"/>
  <c r="J23" i="5128"/>
  <c r="G7" i="5128"/>
  <c r="H7" i="5128" s="1"/>
  <c r="I7" i="5128" s="1"/>
  <c r="M7" i="5128" s="1"/>
  <c r="K11" i="5128"/>
  <c r="M13" i="5128"/>
  <c r="M17" i="5128"/>
  <c r="L27" i="5128"/>
  <c r="K34" i="5128"/>
  <c r="J42" i="5128"/>
  <c r="K53" i="5128"/>
  <c r="J53" i="5128"/>
  <c r="G53" i="5128"/>
  <c r="H53" i="5128" s="1"/>
  <c r="I53" i="5128" s="1"/>
  <c r="M57" i="5128"/>
  <c r="J78" i="5128"/>
  <c r="G78" i="5128"/>
  <c r="H78" i="5128" s="1"/>
  <c r="I78" i="5128" s="1"/>
  <c r="M78" i="5128" s="1"/>
  <c r="L26" i="5128"/>
  <c r="L30" i="5128"/>
  <c r="L34" i="5128"/>
  <c r="J35" i="5128"/>
  <c r="L38" i="5128"/>
  <c r="J39" i="5128"/>
  <c r="L42" i="5128"/>
  <c r="J43" i="5128"/>
  <c r="L46" i="5128"/>
  <c r="J47" i="5128"/>
  <c r="L50" i="5128"/>
  <c r="J51" i="5128"/>
  <c r="L54" i="5128"/>
  <c r="J55" i="5128"/>
  <c r="J59" i="5128"/>
  <c r="J63" i="5128"/>
  <c r="J67" i="5128"/>
  <c r="G76" i="5128"/>
  <c r="H76" i="5128" s="1"/>
  <c r="I76" i="5128" s="1"/>
  <c r="K76" i="5128" s="1"/>
  <c r="G84" i="5128"/>
  <c r="H84" i="5128" s="1"/>
  <c r="I84" i="5128" s="1"/>
  <c r="J84" i="5128" s="1"/>
  <c r="J142" i="5128"/>
  <c r="G142" i="5128"/>
  <c r="H142" i="5128" s="1"/>
  <c r="I142" i="5128" s="1"/>
  <c r="M142" i="5128" s="1"/>
  <c r="J146" i="5128"/>
  <c r="G146" i="5128"/>
  <c r="H146" i="5128" s="1"/>
  <c r="I146" i="5128" s="1"/>
  <c r="M146" i="5128" s="1"/>
  <c r="J150" i="5128"/>
  <c r="G150" i="5128"/>
  <c r="H150" i="5128" s="1"/>
  <c r="I150" i="5128" s="1"/>
  <c r="M150" i="5128" s="1"/>
  <c r="M154" i="5128"/>
  <c r="M173" i="5128"/>
  <c r="L173" i="5128"/>
  <c r="M26" i="5128"/>
  <c r="M30" i="5128"/>
  <c r="M34" i="5128"/>
  <c r="K35" i="5128"/>
  <c r="M38" i="5128"/>
  <c r="K39" i="5128"/>
  <c r="M42" i="5128"/>
  <c r="K43" i="5128"/>
  <c r="M46" i="5128"/>
  <c r="K47" i="5128"/>
  <c r="M50" i="5128"/>
  <c r="K51" i="5128"/>
  <c r="M54" i="5128"/>
  <c r="K55" i="5128"/>
  <c r="M58" i="5128"/>
  <c r="K59" i="5128"/>
  <c r="M62" i="5128"/>
  <c r="K63" i="5128"/>
  <c r="M66" i="5128"/>
  <c r="K67" i="5128"/>
  <c r="J75" i="5128"/>
  <c r="K83" i="5128"/>
  <c r="N96" i="5128"/>
  <c r="J154" i="5128"/>
  <c r="G154" i="5128"/>
  <c r="H154" i="5128" s="1"/>
  <c r="I154" i="5128" s="1"/>
  <c r="J161" i="5128"/>
  <c r="K91" i="5128"/>
  <c r="G91" i="5128"/>
  <c r="H91" i="5128" s="1"/>
  <c r="I91" i="5128" s="1"/>
  <c r="J91" i="5128" s="1"/>
  <c r="K95" i="5128"/>
  <c r="G95" i="5128"/>
  <c r="H95" i="5128" s="1"/>
  <c r="I95" i="5128" s="1"/>
  <c r="J95" i="5128" s="1"/>
  <c r="M106" i="5128"/>
  <c r="N129" i="5128"/>
  <c r="G158" i="5128"/>
  <c r="H158" i="5128" s="1"/>
  <c r="I158" i="5128" s="1"/>
  <c r="M158" i="5128" s="1"/>
  <c r="M35" i="5128"/>
  <c r="M39" i="5128"/>
  <c r="M43" i="5128"/>
  <c r="M47" i="5128"/>
  <c r="M51" i="5128"/>
  <c r="M55" i="5128"/>
  <c r="G58" i="5128"/>
  <c r="H58" i="5128" s="1"/>
  <c r="I58" i="5128" s="1"/>
  <c r="L58" i="5128" s="1"/>
  <c r="M59" i="5128"/>
  <c r="G62" i="5128"/>
  <c r="H62" i="5128" s="1"/>
  <c r="I62" i="5128" s="1"/>
  <c r="M63" i="5128"/>
  <c r="G66" i="5128"/>
  <c r="H66" i="5128" s="1"/>
  <c r="I66" i="5128" s="1"/>
  <c r="M67" i="5128"/>
  <c r="G75" i="5128"/>
  <c r="H75" i="5128" s="1"/>
  <c r="I75" i="5128" s="1"/>
  <c r="L75" i="5128" s="1"/>
  <c r="G83" i="5128"/>
  <c r="H83" i="5128" s="1"/>
  <c r="I83" i="5128" s="1"/>
  <c r="J83" i="5128" s="1"/>
  <c r="J106" i="5128"/>
  <c r="G106" i="5128"/>
  <c r="H106" i="5128" s="1"/>
  <c r="I106" i="5128" s="1"/>
  <c r="L106" i="5128" s="1"/>
  <c r="G114" i="5128"/>
  <c r="H114" i="5128" s="1"/>
  <c r="I114" i="5128" s="1"/>
  <c r="J114" i="5128" s="1"/>
  <c r="N133" i="5128"/>
  <c r="M169" i="5128"/>
  <c r="L169" i="5128"/>
  <c r="J169" i="5128"/>
  <c r="G205" i="5128"/>
  <c r="H205" i="5128" s="1"/>
  <c r="I205" i="5128" s="1"/>
  <c r="J205" i="5128" s="1"/>
  <c r="K205" i="5128"/>
  <c r="M205" i="5128"/>
  <c r="L28" i="5128"/>
  <c r="L32" i="5128"/>
  <c r="N32" i="5128" s="1"/>
  <c r="L36" i="5128"/>
  <c r="N36" i="5128" s="1"/>
  <c r="L40" i="5128"/>
  <c r="N40" i="5128" s="1"/>
  <c r="L44" i="5128"/>
  <c r="N44" i="5128" s="1"/>
  <c r="L48" i="5128"/>
  <c r="N48" i="5128" s="1"/>
  <c r="L52" i="5128"/>
  <c r="N52" i="5128" s="1"/>
  <c r="L56" i="5128"/>
  <c r="N56" i="5128" s="1"/>
  <c r="L60" i="5128"/>
  <c r="N60" i="5128" s="1"/>
  <c r="L64" i="5128"/>
  <c r="N64" i="5128" s="1"/>
  <c r="L68" i="5128"/>
  <c r="N68" i="5128" s="1"/>
  <c r="G72" i="5128"/>
  <c r="H72" i="5128" s="1"/>
  <c r="I72" i="5128" s="1"/>
  <c r="K72" i="5128" s="1"/>
  <c r="L76" i="5128"/>
  <c r="G80" i="5128"/>
  <c r="H80" i="5128" s="1"/>
  <c r="I80" i="5128" s="1"/>
  <c r="L84" i="5128"/>
  <c r="M90" i="5128"/>
  <c r="L95" i="5128"/>
  <c r="N101" i="5128"/>
  <c r="M118" i="5128"/>
  <c r="K71" i="5128"/>
  <c r="J71" i="5128"/>
  <c r="M76" i="5128"/>
  <c r="K79" i="5128"/>
  <c r="J79" i="5128"/>
  <c r="L83" i="5128"/>
  <c r="M84" i="5128"/>
  <c r="G88" i="5128"/>
  <c r="H88" i="5128" s="1"/>
  <c r="I88" i="5128" s="1"/>
  <c r="L91" i="5128"/>
  <c r="M94" i="5128"/>
  <c r="G118" i="5128"/>
  <c r="H118" i="5128" s="1"/>
  <c r="I118" i="5128" s="1"/>
  <c r="J118" i="5128" s="1"/>
  <c r="N145" i="5128"/>
  <c r="N153" i="5128"/>
  <c r="M70" i="5128"/>
  <c r="M75" i="5128"/>
  <c r="M83" i="5128"/>
  <c r="K87" i="5128"/>
  <c r="M91" i="5128"/>
  <c r="J94" i="5128"/>
  <c r="N100" i="5128"/>
  <c r="M102" i="5128"/>
  <c r="K107" i="5128"/>
  <c r="M110" i="5128"/>
  <c r="G122" i="5128"/>
  <c r="H122" i="5128" s="1"/>
  <c r="I122" i="5128" s="1"/>
  <c r="J122" i="5128" s="1"/>
  <c r="G126" i="5128"/>
  <c r="H126" i="5128" s="1"/>
  <c r="I126" i="5128" s="1"/>
  <c r="J126" i="5128" s="1"/>
  <c r="G130" i="5128"/>
  <c r="H130" i="5128" s="1"/>
  <c r="I130" i="5128" s="1"/>
  <c r="L130" i="5128" s="1"/>
  <c r="G134" i="5128"/>
  <c r="H134" i="5128" s="1"/>
  <c r="I134" i="5128" s="1"/>
  <c r="M138" i="5128"/>
  <c r="K160" i="5128"/>
  <c r="G160" i="5128"/>
  <c r="H160" i="5128" s="1"/>
  <c r="I160" i="5128" s="1"/>
  <c r="M160" i="5128" s="1"/>
  <c r="J165" i="5128"/>
  <c r="M111" i="5128"/>
  <c r="M115" i="5128"/>
  <c r="M119" i="5128"/>
  <c r="M123" i="5128"/>
  <c r="M131" i="5128"/>
  <c r="M135" i="5128"/>
  <c r="M139" i="5128"/>
  <c r="M155" i="5128"/>
  <c r="M159" i="5128"/>
  <c r="L159" i="5128"/>
  <c r="K159" i="5128"/>
  <c r="K164" i="5128"/>
  <c r="K168" i="5128"/>
  <c r="K176" i="5128"/>
  <c r="J179" i="5128"/>
  <c r="G179" i="5128"/>
  <c r="H179" i="5128" s="1"/>
  <c r="I179" i="5128" s="1"/>
  <c r="K184" i="5128"/>
  <c r="J187" i="5128"/>
  <c r="G187" i="5128"/>
  <c r="H187" i="5128" s="1"/>
  <c r="I187" i="5128" s="1"/>
  <c r="M187" i="5128" s="1"/>
  <c r="J203" i="5128"/>
  <c r="G203" i="5128"/>
  <c r="H203" i="5128" s="1"/>
  <c r="I203" i="5128" s="1"/>
  <c r="M203" i="5128" s="1"/>
  <c r="M207" i="5128"/>
  <c r="G209" i="5128"/>
  <c r="H209" i="5128" s="1"/>
  <c r="I209" i="5128" s="1"/>
  <c r="L209" i="5128" s="1"/>
  <c r="K209" i="5128"/>
  <c r="K221" i="5128"/>
  <c r="G221" i="5128"/>
  <c r="H221" i="5128" s="1"/>
  <c r="I221" i="5128" s="1"/>
  <c r="M221" i="5128" s="1"/>
  <c r="G181" i="5128"/>
  <c r="H181" i="5128" s="1"/>
  <c r="I181" i="5128" s="1"/>
  <c r="L181" i="5128" s="1"/>
  <c r="K181" i="5128"/>
  <c r="G189" i="5128"/>
  <c r="H189" i="5128" s="1"/>
  <c r="I189" i="5128" s="1"/>
  <c r="L189" i="5128" s="1"/>
  <c r="K189" i="5128"/>
  <c r="G207" i="5128"/>
  <c r="H207" i="5128" s="1"/>
  <c r="I207" i="5128" s="1"/>
  <c r="J207" i="5128" s="1"/>
  <c r="G213" i="5128"/>
  <c r="H213" i="5128" s="1"/>
  <c r="I213" i="5128" s="1"/>
  <c r="L213" i="5128" s="1"/>
  <c r="K213" i="5128"/>
  <c r="K244" i="5128"/>
  <c r="G244" i="5128"/>
  <c r="H244" i="5128" s="1"/>
  <c r="I244" i="5128" s="1"/>
  <c r="J244" i="5128" s="1"/>
  <c r="M244" i="5128"/>
  <c r="L244" i="5128"/>
  <c r="M92" i="5128"/>
  <c r="N92" i="5128" s="1"/>
  <c r="M96" i="5128"/>
  <c r="G99" i="5128"/>
  <c r="H99" i="5128" s="1"/>
  <c r="I99" i="5128" s="1"/>
  <c r="K99" i="5128" s="1"/>
  <c r="M100" i="5128"/>
  <c r="G103" i="5128"/>
  <c r="H103" i="5128" s="1"/>
  <c r="I103" i="5128" s="1"/>
  <c r="L103" i="5128" s="1"/>
  <c r="M104" i="5128"/>
  <c r="N104" i="5128" s="1"/>
  <c r="G107" i="5128"/>
  <c r="H107" i="5128" s="1"/>
  <c r="I107" i="5128" s="1"/>
  <c r="L107" i="5128" s="1"/>
  <c r="M108" i="5128"/>
  <c r="G111" i="5128"/>
  <c r="H111" i="5128" s="1"/>
  <c r="I111" i="5128" s="1"/>
  <c r="M112" i="5128"/>
  <c r="N112" i="5128" s="1"/>
  <c r="G115" i="5128"/>
  <c r="H115" i="5128" s="1"/>
  <c r="I115" i="5128" s="1"/>
  <c r="J115" i="5128" s="1"/>
  <c r="N115" i="5128" s="1"/>
  <c r="M116" i="5128"/>
  <c r="N116" i="5128" s="1"/>
  <c r="G119" i="5128"/>
  <c r="H119" i="5128" s="1"/>
  <c r="I119" i="5128" s="1"/>
  <c r="J119" i="5128" s="1"/>
  <c r="M120" i="5128"/>
  <c r="N120" i="5128" s="1"/>
  <c r="G123" i="5128"/>
  <c r="H123" i="5128" s="1"/>
  <c r="I123" i="5128" s="1"/>
  <c r="J123" i="5128" s="1"/>
  <c r="M124" i="5128"/>
  <c r="N124" i="5128" s="1"/>
  <c r="G127" i="5128"/>
  <c r="H127" i="5128" s="1"/>
  <c r="I127" i="5128" s="1"/>
  <c r="L127" i="5128" s="1"/>
  <c r="M128" i="5128"/>
  <c r="N128" i="5128" s="1"/>
  <c r="G131" i="5128"/>
  <c r="H131" i="5128" s="1"/>
  <c r="I131" i="5128" s="1"/>
  <c r="J131" i="5128" s="1"/>
  <c r="M132" i="5128"/>
  <c r="N132" i="5128" s="1"/>
  <c r="G135" i="5128"/>
  <c r="H135" i="5128" s="1"/>
  <c r="I135" i="5128" s="1"/>
  <c r="L135" i="5128" s="1"/>
  <c r="M136" i="5128"/>
  <c r="N136" i="5128" s="1"/>
  <c r="G139" i="5128"/>
  <c r="H139" i="5128" s="1"/>
  <c r="I139" i="5128" s="1"/>
  <c r="J139" i="5128" s="1"/>
  <c r="N139" i="5128" s="1"/>
  <c r="M140" i="5128"/>
  <c r="N140" i="5128" s="1"/>
  <c r="G143" i="5128"/>
  <c r="H143" i="5128" s="1"/>
  <c r="I143" i="5128" s="1"/>
  <c r="L143" i="5128" s="1"/>
  <c r="M144" i="5128"/>
  <c r="N144" i="5128" s="1"/>
  <c r="G147" i="5128"/>
  <c r="H147" i="5128" s="1"/>
  <c r="I147" i="5128" s="1"/>
  <c r="L147" i="5128" s="1"/>
  <c r="M148" i="5128"/>
  <c r="N148" i="5128" s="1"/>
  <c r="G151" i="5128"/>
  <c r="H151" i="5128" s="1"/>
  <c r="I151" i="5128" s="1"/>
  <c r="M152" i="5128"/>
  <c r="N152" i="5128" s="1"/>
  <c r="G155" i="5128"/>
  <c r="H155" i="5128" s="1"/>
  <c r="I155" i="5128" s="1"/>
  <c r="J155" i="5128" s="1"/>
  <c r="M156" i="5128"/>
  <c r="N156" i="5128" s="1"/>
  <c r="G159" i="5128"/>
  <c r="H159" i="5128" s="1"/>
  <c r="I159" i="5128" s="1"/>
  <c r="J159" i="5128" s="1"/>
  <c r="M163" i="5128"/>
  <c r="G164" i="5128"/>
  <c r="H164" i="5128" s="1"/>
  <c r="I164" i="5128" s="1"/>
  <c r="G168" i="5128"/>
  <c r="H168" i="5128" s="1"/>
  <c r="I168" i="5128" s="1"/>
  <c r="G172" i="5128"/>
  <c r="H172" i="5128" s="1"/>
  <c r="I172" i="5128" s="1"/>
  <c r="G176" i="5128"/>
  <c r="H176" i="5128" s="1"/>
  <c r="I176" i="5128" s="1"/>
  <c r="L176" i="5128" s="1"/>
  <c r="G184" i="5128"/>
  <c r="H184" i="5128" s="1"/>
  <c r="I184" i="5128" s="1"/>
  <c r="L184" i="5128" s="1"/>
  <c r="J209" i="5128"/>
  <c r="J211" i="5128"/>
  <c r="G211" i="5128"/>
  <c r="H211" i="5128" s="1"/>
  <c r="I211" i="5128" s="1"/>
  <c r="M211" i="5128" s="1"/>
  <c r="J217" i="5128"/>
  <c r="G217" i="5128"/>
  <c r="H217" i="5128" s="1"/>
  <c r="I217" i="5128" s="1"/>
  <c r="K217" i="5128" s="1"/>
  <c r="M217" i="5128"/>
  <c r="L217" i="5128"/>
  <c r="L222" i="5128"/>
  <c r="K222" i="5128"/>
  <c r="J222" i="5128"/>
  <c r="G222" i="5128"/>
  <c r="H222" i="5128" s="1"/>
  <c r="I222" i="5128" s="1"/>
  <c r="J181" i="5128"/>
  <c r="J189" i="5128"/>
  <c r="G193" i="5128"/>
  <c r="H193" i="5128" s="1"/>
  <c r="I193" i="5128" s="1"/>
  <c r="L193" i="5128"/>
  <c r="K193" i="5128"/>
  <c r="M209" i="5128"/>
  <c r="J213" i="5128"/>
  <c r="J215" i="5128"/>
  <c r="G215" i="5128"/>
  <c r="H215" i="5128" s="1"/>
  <c r="I215" i="5128" s="1"/>
  <c r="M215" i="5128" s="1"/>
  <c r="M231" i="5128"/>
  <c r="K231" i="5128"/>
  <c r="G231" i="5128"/>
  <c r="H231" i="5128" s="1"/>
  <c r="I231" i="5128" s="1"/>
  <c r="J231" i="5128" s="1"/>
  <c r="M69" i="5128"/>
  <c r="N69" i="5128" s="1"/>
  <c r="K70" i="5128"/>
  <c r="M73" i="5128"/>
  <c r="K74" i="5128"/>
  <c r="M77" i="5128"/>
  <c r="N77" i="5128" s="1"/>
  <c r="K78" i="5128"/>
  <c r="M81" i="5128"/>
  <c r="N81" i="5128" s="1"/>
  <c r="K82" i="5128"/>
  <c r="K86" i="5128"/>
  <c r="K90" i="5128"/>
  <c r="K94" i="5128"/>
  <c r="K98" i="5128"/>
  <c r="K106" i="5128"/>
  <c r="K110" i="5128"/>
  <c r="K114" i="5128"/>
  <c r="K118" i="5128"/>
  <c r="K122" i="5128"/>
  <c r="K126" i="5128"/>
  <c r="K130" i="5128"/>
  <c r="K134" i="5128"/>
  <c r="K138" i="5128"/>
  <c r="K142" i="5128"/>
  <c r="K146" i="5128"/>
  <c r="K150" i="5128"/>
  <c r="K154" i="5128"/>
  <c r="K158" i="5128"/>
  <c r="J183" i="5128"/>
  <c r="G183" i="5128"/>
  <c r="H183" i="5128" s="1"/>
  <c r="I183" i="5128" s="1"/>
  <c r="J191" i="5128"/>
  <c r="G191" i="5128"/>
  <c r="H191" i="5128" s="1"/>
  <c r="I191" i="5128" s="1"/>
  <c r="M191" i="5128" s="1"/>
  <c r="G197" i="5128"/>
  <c r="H197" i="5128" s="1"/>
  <c r="I197" i="5128" s="1"/>
  <c r="M197" i="5128" s="1"/>
  <c r="K197" i="5128"/>
  <c r="L70" i="5128"/>
  <c r="L74" i="5128"/>
  <c r="L78" i="5128"/>
  <c r="L82" i="5128"/>
  <c r="L86" i="5128"/>
  <c r="L90" i="5128"/>
  <c r="L94" i="5128"/>
  <c r="L98" i="5128"/>
  <c r="J99" i="5128"/>
  <c r="J103" i="5128"/>
  <c r="J107" i="5128"/>
  <c r="L110" i="5128"/>
  <c r="L114" i="5128"/>
  <c r="L118" i="5128"/>
  <c r="L122" i="5128"/>
  <c r="J127" i="5128"/>
  <c r="L134" i="5128"/>
  <c r="J135" i="5128"/>
  <c r="L138" i="5128"/>
  <c r="L142" i="5128"/>
  <c r="J143" i="5128"/>
  <c r="L146" i="5128"/>
  <c r="J147" i="5128"/>
  <c r="J151" i="5128"/>
  <c r="L154" i="5128"/>
  <c r="L158" i="5128"/>
  <c r="G177" i="5128"/>
  <c r="H177" i="5128" s="1"/>
  <c r="I177" i="5128" s="1"/>
  <c r="J177" i="5128" s="1"/>
  <c r="K177" i="5128"/>
  <c r="M181" i="5128"/>
  <c r="G185" i="5128"/>
  <c r="H185" i="5128" s="1"/>
  <c r="I185" i="5128" s="1"/>
  <c r="K185" i="5128"/>
  <c r="J193" i="5128"/>
  <c r="J195" i="5128"/>
  <c r="G195" i="5128"/>
  <c r="H195" i="5128" s="1"/>
  <c r="I195" i="5128" s="1"/>
  <c r="G201" i="5128"/>
  <c r="H201" i="5128" s="1"/>
  <c r="I201" i="5128" s="1"/>
  <c r="M201" i="5128" s="1"/>
  <c r="K201" i="5128"/>
  <c r="M222" i="5128"/>
  <c r="G161" i="5128"/>
  <c r="H161" i="5128" s="1"/>
  <c r="I161" i="5128" s="1"/>
  <c r="M161" i="5128" s="1"/>
  <c r="K161" i="5128"/>
  <c r="J163" i="5128"/>
  <c r="G165" i="5128"/>
  <c r="H165" i="5128" s="1"/>
  <c r="I165" i="5128" s="1"/>
  <c r="K165" i="5128" s="1"/>
  <c r="J167" i="5128"/>
  <c r="G169" i="5128"/>
  <c r="H169" i="5128" s="1"/>
  <c r="I169" i="5128" s="1"/>
  <c r="K169" i="5128" s="1"/>
  <c r="J171" i="5128"/>
  <c r="G173" i="5128"/>
  <c r="H173" i="5128" s="1"/>
  <c r="I173" i="5128" s="1"/>
  <c r="J173" i="5128" s="1"/>
  <c r="K173" i="5128"/>
  <c r="J175" i="5128"/>
  <c r="M193" i="5128"/>
  <c r="J199" i="5128"/>
  <c r="G199" i="5128"/>
  <c r="H199" i="5128" s="1"/>
  <c r="I199" i="5128" s="1"/>
  <c r="L199" i="5128" s="1"/>
  <c r="M232" i="5128"/>
  <c r="K232" i="5128"/>
  <c r="M176" i="5128"/>
  <c r="M180" i="5128"/>
  <c r="M184" i="5128"/>
  <c r="M188" i="5128"/>
  <c r="M192" i="5128"/>
  <c r="M196" i="5128"/>
  <c r="M200" i="5128"/>
  <c r="M204" i="5128"/>
  <c r="M208" i="5128"/>
  <c r="M212" i="5128"/>
  <c r="M216" i="5128"/>
  <c r="J218" i="5128"/>
  <c r="L223" i="5128"/>
  <c r="M224" i="5128"/>
  <c r="L230" i="5128"/>
  <c r="K230" i="5128"/>
  <c r="J236" i="5128"/>
  <c r="G236" i="5128"/>
  <c r="H236" i="5128" s="1"/>
  <c r="I236" i="5128" s="1"/>
  <c r="K236" i="5128" s="1"/>
  <c r="M247" i="5128"/>
  <c r="K240" i="5128"/>
  <c r="J240" i="5128"/>
  <c r="G240" i="5128"/>
  <c r="H240" i="5128" s="1"/>
  <c r="I240" i="5128" s="1"/>
  <c r="L240" i="5128" s="1"/>
  <c r="N285" i="5128"/>
  <c r="L343" i="5128"/>
  <c r="K343" i="5128"/>
  <c r="G343" i="5128"/>
  <c r="H343" i="5128" s="1"/>
  <c r="I343" i="5128" s="1"/>
  <c r="M343" i="5128" s="1"/>
  <c r="G223" i="5128"/>
  <c r="H223" i="5128" s="1"/>
  <c r="I223" i="5128" s="1"/>
  <c r="M223" i="5128" s="1"/>
  <c r="M226" i="5128"/>
  <c r="G228" i="5128"/>
  <c r="H228" i="5128" s="1"/>
  <c r="I228" i="5128" s="1"/>
  <c r="K228" i="5128" s="1"/>
  <c r="G230" i="5128"/>
  <c r="H230" i="5128" s="1"/>
  <c r="I230" i="5128" s="1"/>
  <c r="J230" i="5128" s="1"/>
  <c r="K235" i="5128"/>
  <c r="J235" i="5128"/>
  <c r="M243" i="5128"/>
  <c r="L260" i="5128"/>
  <c r="K307" i="5128"/>
  <c r="J307" i="5128"/>
  <c r="G307" i="5128"/>
  <c r="H307" i="5128" s="1"/>
  <c r="I307" i="5128" s="1"/>
  <c r="L307" i="5128" s="1"/>
  <c r="M218" i="5128"/>
  <c r="G224" i="5128"/>
  <c r="H224" i="5128" s="1"/>
  <c r="I224" i="5128" s="1"/>
  <c r="J224" i="5128" s="1"/>
  <c r="L227" i="5128"/>
  <c r="L236" i="5128"/>
  <c r="K239" i="5128"/>
  <c r="J239" i="5128"/>
  <c r="L339" i="5128"/>
  <c r="K339" i="5128"/>
  <c r="J339" i="5128"/>
  <c r="G339" i="5128"/>
  <c r="H339" i="5128" s="1"/>
  <c r="I339" i="5128" s="1"/>
  <c r="M339" i="5128"/>
  <c r="K363" i="5128"/>
  <c r="J363" i="5128"/>
  <c r="G363" i="5128"/>
  <c r="H363" i="5128" s="1"/>
  <c r="I363" i="5128" s="1"/>
  <c r="L363" i="5128" s="1"/>
  <c r="M363" i="5128"/>
  <c r="M162" i="5128"/>
  <c r="N162" i="5128" s="1"/>
  <c r="K163" i="5128"/>
  <c r="M166" i="5128"/>
  <c r="N166" i="5128" s="1"/>
  <c r="K167" i="5128"/>
  <c r="M170" i="5128"/>
  <c r="N170" i="5128" s="1"/>
  <c r="K171" i="5128"/>
  <c r="M174" i="5128"/>
  <c r="N174" i="5128" s="1"/>
  <c r="K175" i="5128"/>
  <c r="M178" i="5128"/>
  <c r="N178" i="5128" s="1"/>
  <c r="K179" i="5128"/>
  <c r="M182" i="5128"/>
  <c r="N182" i="5128" s="1"/>
  <c r="K183" i="5128"/>
  <c r="M186" i="5128"/>
  <c r="N186" i="5128" s="1"/>
  <c r="K187" i="5128"/>
  <c r="M190" i="5128"/>
  <c r="N190" i="5128" s="1"/>
  <c r="K191" i="5128"/>
  <c r="M194" i="5128"/>
  <c r="N194" i="5128" s="1"/>
  <c r="K195" i="5128"/>
  <c r="M198" i="5128"/>
  <c r="N198" i="5128" s="1"/>
  <c r="K199" i="5128"/>
  <c r="M202" i="5128"/>
  <c r="N202" i="5128" s="1"/>
  <c r="K203" i="5128"/>
  <c r="M206" i="5128"/>
  <c r="N206" i="5128" s="1"/>
  <c r="K207" i="5128"/>
  <c r="M210" i="5128"/>
  <c r="N210" i="5128" s="1"/>
  <c r="K211" i="5128"/>
  <c r="M214" i="5128"/>
  <c r="N214" i="5128" s="1"/>
  <c r="K215" i="5128"/>
  <c r="L219" i="5128"/>
  <c r="N219" i="5128" s="1"/>
  <c r="L221" i="5128"/>
  <c r="G225" i="5128"/>
  <c r="H225" i="5128" s="1"/>
  <c r="I225" i="5128" s="1"/>
  <c r="J225" i="5128" s="1"/>
  <c r="N225" i="5128" s="1"/>
  <c r="G235" i="5128"/>
  <c r="H235" i="5128" s="1"/>
  <c r="I235" i="5128" s="1"/>
  <c r="L235" i="5128" s="1"/>
  <c r="M240" i="5128"/>
  <c r="M245" i="5128"/>
  <c r="N245" i="5128" s="1"/>
  <c r="K359" i="5128"/>
  <c r="J359" i="5128"/>
  <c r="G359" i="5128"/>
  <c r="H359" i="5128" s="1"/>
  <c r="I359" i="5128" s="1"/>
  <c r="L359" i="5128" s="1"/>
  <c r="M359" i="5128"/>
  <c r="L163" i="5128"/>
  <c r="L167" i="5128"/>
  <c r="J168" i="5128"/>
  <c r="L171" i="5128"/>
  <c r="J172" i="5128"/>
  <c r="L175" i="5128"/>
  <c r="J180" i="5128"/>
  <c r="N180" i="5128" s="1"/>
  <c r="J184" i="5128"/>
  <c r="J188" i="5128"/>
  <c r="N188" i="5128" s="1"/>
  <c r="J192" i="5128"/>
  <c r="J196" i="5128"/>
  <c r="J200" i="5128"/>
  <c r="J204" i="5128"/>
  <c r="L207" i="5128"/>
  <c r="J208" i="5128"/>
  <c r="L211" i="5128"/>
  <c r="J212" i="5128"/>
  <c r="J216" i="5128"/>
  <c r="J220" i="5128"/>
  <c r="N220" i="5128" s="1"/>
  <c r="J223" i="5128"/>
  <c r="G226" i="5128"/>
  <c r="H226" i="5128" s="1"/>
  <c r="I226" i="5128" s="1"/>
  <c r="J226" i="5128" s="1"/>
  <c r="G227" i="5128"/>
  <c r="H227" i="5128" s="1"/>
  <c r="I227" i="5128" s="1"/>
  <c r="J227" i="5128" s="1"/>
  <c r="N229" i="5128"/>
  <c r="G239" i="5128"/>
  <c r="H239" i="5128" s="1"/>
  <c r="I239" i="5128" s="1"/>
  <c r="M248" i="5128"/>
  <c r="N253" i="5128"/>
  <c r="M273" i="5128"/>
  <c r="N273" i="5128" s="1"/>
  <c r="G296" i="5128"/>
  <c r="H296" i="5128" s="1"/>
  <c r="I296" i="5128" s="1"/>
  <c r="M296" i="5128" s="1"/>
  <c r="L296" i="5128"/>
  <c r="K296" i="5128"/>
  <c r="N337" i="5128"/>
  <c r="L355" i="5128"/>
  <c r="J355" i="5128"/>
  <c r="G355" i="5128"/>
  <c r="H355" i="5128" s="1"/>
  <c r="I355" i="5128" s="1"/>
  <c r="K355" i="5128" s="1"/>
  <c r="M355" i="5128"/>
  <c r="K223" i="5128"/>
  <c r="K224" i="5128"/>
  <c r="L228" i="5128"/>
  <c r="M230" i="5128"/>
  <c r="G232" i="5128"/>
  <c r="H232" i="5128" s="1"/>
  <c r="I232" i="5128" s="1"/>
  <c r="J232" i="5128" s="1"/>
  <c r="N257" i="5128"/>
  <c r="M277" i="5128"/>
  <c r="N277" i="5128" s="1"/>
  <c r="M281" i="5128"/>
  <c r="N281" i="5128" s="1"/>
  <c r="K351" i="5128"/>
  <c r="G351" i="5128"/>
  <c r="H351" i="5128" s="1"/>
  <c r="I351" i="5128" s="1"/>
  <c r="L351" i="5128" s="1"/>
  <c r="M351" i="5128"/>
  <c r="K234" i="5128"/>
  <c r="K238" i="5128"/>
  <c r="K242" i="5128"/>
  <c r="K246" i="5128"/>
  <c r="G248" i="5128"/>
  <c r="H248" i="5128" s="1"/>
  <c r="I248" i="5128" s="1"/>
  <c r="J248" i="5128" s="1"/>
  <c r="K250" i="5128"/>
  <c r="G252" i="5128"/>
  <c r="H252" i="5128" s="1"/>
  <c r="I252" i="5128" s="1"/>
  <c r="K252" i="5128" s="1"/>
  <c r="K254" i="5128"/>
  <c r="G256" i="5128"/>
  <c r="H256" i="5128" s="1"/>
  <c r="I256" i="5128" s="1"/>
  <c r="L256" i="5128" s="1"/>
  <c r="K258" i="5128"/>
  <c r="G260" i="5128"/>
  <c r="H260" i="5128" s="1"/>
  <c r="I260" i="5128" s="1"/>
  <c r="M260" i="5128" s="1"/>
  <c r="K262" i="5128"/>
  <c r="G264" i="5128"/>
  <c r="H264" i="5128" s="1"/>
  <c r="I264" i="5128" s="1"/>
  <c r="L264" i="5128" s="1"/>
  <c r="K266" i="5128"/>
  <c r="G268" i="5128"/>
  <c r="H268" i="5128" s="1"/>
  <c r="I268" i="5128" s="1"/>
  <c r="K270" i="5128"/>
  <c r="G272" i="5128"/>
  <c r="H272" i="5128" s="1"/>
  <c r="I272" i="5128" s="1"/>
  <c r="M272" i="5128" s="1"/>
  <c r="K274" i="5128"/>
  <c r="G276" i="5128"/>
  <c r="H276" i="5128" s="1"/>
  <c r="I276" i="5128" s="1"/>
  <c r="M276" i="5128" s="1"/>
  <c r="K278" i="5128"/>
  <c r="G280" i="5128"/>
  <c r="H280" i="5128" s="1"/>
  <c r="I280" i="5128" s="1"/>
  <c r="K280" i="5128" s="1"/>
  <c r="K282" i="5128"/>
  <c r="G284" i="5128"/>
  <c r="H284" i="5128" s="1"/>
  <c r="I284" i="5128" s="1"/>
  <c r="M284" i="5128" s="1"/>
  <c r="L286" i="5128"/>
  <c r="K311" i="5128"/>
  <c r="J311" i="5128"/>
  <c r="G311" i="5128"/>
  <c r="H311" i="5128" s="1"/>
  <c r="I311" i="5128" s="1"/>
  <c r="L311" i="5128" s="1"/>
  <c r="K335" i="5128"/>
  <c r="J335" i="5128"/>
  <c r="G335" i="5128"/>
  <c r="H335" i="5128" s="1"/>
  <c r="I335" i="5128" s="1"/>
  <c r="M335" i="5128" s="1"/>
  <c r="L367" i="5128"/>
  <c r="K367" i="5128"/>
  <c r="J367" i="5128"/>
  <c r="G367" i="5128"/>
  <c r="H367" i="5128" s="1"/>
  <c r="I367" i="5128" s="1"/>
  <c r="M367" i="5128" s="1"/>
  <c r="L234" i="5128"/>
  <c r="L238" i="5128"/>
  <c r="L242" i="5128"/>
  <c r="J243" i="5128"/>
  <c r="L246" i="5128"/>
  <c r="J247" i="5128"/>
  <c r="L250" i="5128"/>
  <c r="J251" i="5128"/>
  <c r="L254" i="5128"/>
  <c r="J255" i="5128"/>
  <c r="L258" i="5128"/>
  <c r="J259" i="5128"/>
  <c r="L262" i="5128"/>
  <c r="J263" i="5128"/>
  <c r="L266" i="5128"/>
  <c r="J267" i="5128"/>
  <c r="L270" i="5128"/>
  <c r="J271" i="5128"/>
  <c r="L274" i="5128"/>
  <c r="J275" i="5128"/>
  <c r="L278" i="5128"/>
  <c r="J279" i="5128"/>
  <c r="L282" i="5128"/>
  <c r="J283" i="5128"/>
  <c r="L290" i="5128"/>
  <c r="L295" i="5128"/>
  <c r="K295" i="5128"/>
  <c r="G295" i="5128"/>
  <c r="H295" i="5128" s="1"/>
  <c r="I295" i="5128" s="1"/>
  <c r="J295" i="5128" s="1"/>
  <c r="L331" i="5128"/>
  <c r="K331" i="5128"/>
  <c r="J331" i="5128"/>
  <c r="G331" i="5128"/>
  <c r="H331" i="5128" s="1"/>
  <c r="I331" i="5128" s="1"/>
  <c r="M331" i="5128" s="1"/>
  <c r="K243" i="5128"/>
  <c r="K247" i="5128"/>
  <c r="K251" i="5128"/>
  <c r="K255" i="5128"/>
  <c r="K259" i="5128"/>
  <c r="K263" i="5128"/>
  <c r="K267" i="5128"/>
  <c r="K271" i="5128"/>
  <c r="K275" i="5128"/>
  <c r="K279" i="5128"/>
  <c r="K283" i="5128"/>
  <c r="K287" i="5128"/>
  <c r="G287" i="5128"/>
  <c r="H287" i="5128" s="1"/>
  <c r="I287" i="5128" s="1"/>
  <c r="M311" i="5128"/>
  <c r="K327" i="5128"/>
  <c r="J327" i="5128"/>
  <c r="G327" i="5128"/>
  <c r="H327" i="5128" s="1"/>
  <c r="I327" i="5128" s="1"/>
  <c r="L243" i="5128"/>
  <c r="L247" i="5128"/>
  <c r="L251" i="5128"/>
  <c r="J252" i="5128"/>
  <c r="L255" i="5128"/>
  <c r="J256" i="5128"/>
  <c r="L259" i="5128"/>
  <c r="J260" i="5128"/>
  <c r="L263" i="5128"/>
  <c r="J264" i="5128"/>
  <c r="L267" i="5128"/>
  <c r="L271" i="5128"/>
  <c r="J272" i="5128"/>
  <c r="L275" i="5128"/>
  <c r="J276" i="5128"/>
  <c r="L279" i="5128"/>
  <c r="J280" i="5128"/>
  <c r="L283" i="5128"/>
  <c r="J284" i="5128"/>
  <c r="G292" i="5128"/>
  <c r="H292" i="5128" s="1"/>
  <c r="I292" i="5128" s="1"/>
  <c r="L292" i="5128" s="1"/>
  <c r="K315" i="5128"/>
  <c r="G315" i="5128"/>
  <c r="H315" i="5128" s="1"/>
  <c r="I315" i="5128" s="1"/>
  <c r="L315" i="5128" s="1"/>
  <c r="L319" i="5128"/>
  <c r="K319" i="5128"/>
  <c r="J319" i="5128"/>
  <c r="G319" i="5128"/>
  <c r="H319" i="5128" s="1"/>
  <c r="I319" i="5128" s="1"/>
  <c r="M319" i="5128" s="1"/>
  <c r="K323" i="5128"/>
  <c r="J323" i="5128"/>
  <c r="G323" i="5128"/>
  <c r="H323" i="5128" s="1"/>
  <c r="I323" i="5128" s="1"/>
  <c r="K248" i="5128"/>
  <c r="K256" i="5128"/>
  <c r="K260" i="5128"/>
  <c r="K264" i="5128"/>
  <c r="K268" i="5128"/>
  <c r="K272" i="5128"/>
  <c r="M275" i="5128"/>
  <c r="K276" i="5128"/>
  <c r="M279" i="5128"/>
  <c r="M283" i="5128"/>
  <c r="K284" i="5128"/>
  <c r="L272" i="5128"/>
  <c r="L276" i="5128"/>
  <c r="L280" i="5128"/>
  <c r="L284" i="5128"/>
  <c r="K291" i="5128"/>
  <c r="J291" i="5128"/>
  <c r="G291" i="5128"/>
  <c r="H291" i="5128" s="1"/>
  <c r="I291" i="5128" s="1"/>
  <c r="M291" i="5128" s="1"/>
  <c r="K299" i="5128"/>
  <c r="J299" i="5128"/>
  <c r="G299" i="5128"/>
  <c r="H299" i="5128" s="1"/>
  <c r="I299" i="5128" s="1"/>
  <c r="K303" i="5128"/>
  <c r="J303" i="5128"/>
  <c r="G303" i="5128"/>
  <c r="H303" i="5128" s="1"/>
  <c r="I303" i="5128" s="1"/>
  <c r="L303" i="5128" s="1"/>
  <c r="J316" i="5128"/>
  <c r="K289" i="5128"/>
  <c r="K293" i="5128"/>
  <c r="K297" i="5128"/>
  <c r="K301" i="5128"/>
  <c r="M304" i="5128"/>
  <c r="K305" i="5128"/>
  <c r="M308" i="5128"/>
  <c r="K309" i="5128"/>
  <c r="N309" i="5128" s="1"/>
  <c r="M316" i="5128"/>
  <c r="M320" i="5128"/>
  <c r="M328" i="5128"/>
  <c r="M340" i="5128"/>
  <c r="M344" i="5128"/>
  <c r="L369" i="5128"/>
  <c r="M289" i="5128"/>
  <c r="K290" i="5128"/>
  <c r="M293" i="5128"/>
  <c r="M297" i="5128"/>
  <c r="K298" i="5128"/>
  <c r="N298" i="5128" s="1"/>
  <c r="G300" i="5128"/>
  <c r="H300" i="5128" s="1"/>
  <c r="I300" i="5128" s="1"/>
  <c r="K300" i="5128" s="1"/>
  <c r="M301" i="5128"/>
  <c r="K302" i="5128"/>
  <c r="G304" i="5128"/>
  <c r="H304" i="5128" s="1"/>
  <c r="I304" i="5128" s="1"/>
  <c r="M305" i="5128"/>
  <c r="K306" i="5128"/>
  <c r="G308" i="5128"/>
  <c r="H308" i="5128" s="1"/>
  <c r="I308" i="5128" s="1"/>
  <c r="M309" i="5128"/>
  <c r="K310" i="5128"/>
  <c r="G312" i="5128"/>
  <c r="H312" i="5128" s="1"/>
  <c r="I312" i="5128" s="1"/>
  <c r="L312" i="5128" s="1"/>
  <c r="M313" i="5128"/>
  <c r="N313" i="5128" s="1"/>
  <c r="K314" i="5128"/>
  <c r="G316" i="5128"/>
  <c r="H316" i="5128" s="1"/>
  <c r="I316" i="5128" s="1"/>
  <c r="L316" i="5128" s="1"/>
  <c r="M317" i="5128"/>
  <c r="K318" i="5128"/>
  <c r="G320" i="5128"/>
  <c r="H320" i="5128" s="1"/>
  <c r="I320" i="5128" s="1"/>
  <c r="K320" i="5128" s="1"/>
  <c r="M321" i="5128"/>
  <c r="K322" i="5128"/>
  <c r="G324" i="5128"/>
  <c r="H324" i="5128" s="1"/>
  <c r="I324" i="5128" s="1"/>
  <c r="M325" i="5128"/>
  <c r="N325" i="5128" s="1"/>
  <c r="K326" i="5128"/>
  <c r="G328" i="5128"/>
  <c r="H328" i="5128" s="1"/>
  <c r="I328" i="5128" s="1"/>
  <c r="L328" i="5128" s="1"/>
  <c r="M329" i="5128"/>
  <c r="N329" i="5128" s="1"/>
  <c r="K330" i="5128"/>
  <c r="G332" i="5128"/>
  <c r="H332" i="5128" s="1"/>
  <c r="I332" i="5128" s="1"/>
  <c r="L332" i="5128" s="1"/>
  <c r="M333" i="5128"/>
  <c r="N333" i="5128" s="1"/>
  <c r="K334" i="5128"/>
  <c r="G336" i="5128"/>
  <c r="H336" i="5128" s="1"/>
  <c r="I336" i="5128" s="1"/>
  <c r="K338" i="5128"/>
  <c r="G340" i="5128"/>
  <c r="H340" i="5128" s="1"/>
  <c r="I340" i="5128" s="1"/>
  <c r="M341" i="5128"/>
  <c r="K342" i="5128"/>
  <c r="G344" i="5128"/>
  <c r="H344" i="5128" s="1"/>
  <c r="I344" i="5128" s="1"/>
  <c r="J344" i="5128" s="1"/>
  <c r="N344" i="5128" s="1"/>
  <c r="M345" i="5128"/>
  <c r="N345" i="5128" s="1"/>
  <c r="K346" i="5128"/>
  <c r="N346" i="5128" s="1"/>
  <c r="G348" i="5128"/>
  <c r="H348" i="5128" s="1"/>
  <c r="I348" i="5128" s="1"/>
  <c r="L348" i="5128" s="1"/>
  <c r="M349" i="5128"/>
  <c r="N349" i="5128" s="1"/>
  <c r="G352" i="5128"/>
  <c r="H352" i="5128" s="1"/>
  <c r="I352" i="5128" s="1"/>
  <c r="L352" i="5128" s="1"/>
  <c r="M353" i="5128"/>
  <c r="N353" i="5128" s="1"/>
  <c r="G356" i="5128"/>
  <c r="H356" i="5128" s="1"/>
  <c r="I356" i="5128" s="1"/>
  <c r="M357" i="5128"/>
  <c r="N357" i="5128" s="1"/>
  <c r="G360" i="5128"/>
  <c r="H360" i="5128" s="1"/>
  <c r="I360" i="5128" s="1"/>
  <c r="L360" i="5128" s="1"/>
  <c r="M361" i="5128"/>
  <c r="N361" i="5128" s="1"/>
  <c r="G364" i="5128"/>
  <c r="H364" i="5128" s="1"/>
  <c r="I364" i="5128" s="1"/>
  <c r="M365" i="5128"/>
  <c r="N365" i="5128" s="1"/>
  <c r="G368" i="5128"/>
  <c r="H368" i="5128" s="1"/>
  <c r="I368" i="5128" s="1"/>
  <c r="L368" i="5128" s="1"/>
  <c r="M369" i="5128"/>
  <c r="L294" i="5128"/>
  <c r="L298" i="5128"/>
  <c r="L302" i="5128"/>
  <c r="L306" i="5128"/>
  <c r="N306" i="5128" s="1"/>
  <c r="L310" i="5128"/>
  <c r="L314" i="5128"/>
  <c r="L318" i="5128"/>
  <c r="L322" i="5128"/>
  <c r="L326" i="5128"/>
  <c r="L330" i="5128"/>
  <c r="L334" i="5128"/>
  <c r="L338" i="5128"/>
  <c r="L342" i="5128"/>
  <c r="L346" i="5128"/>
  <c r="L350" i="5128"/>
  <c r="N350" i="5128" s="1"/>
  <c r="L354" i="5128"/>
  <c r="N354" i="5128" s="1"/>
  <c r="L358" i="5128"/>
  <c r="N358" i="5128" s="1"/>
  <c r="L362" i="5128"/>
  <c r="N362" i="5128" s="1"/>
  <c r="L366" i="5128"/>
  <c r="N366" i="5128" s="1"/>
  <c r="G5" i="408"/>
  <c r="G6" i="408"/>
  <c r="G7" i="408"/>
  <c r="G8" i="408"/>
  <c r="G9" i="408"/>
  <c r="G10" i="408"/>
  <c r="G11" i="408"/>
  <c r="G12" i="408"/>
  <c r="G13" i="408"/>
  <c r="G14" i="408"/>
  <c r="G15" i="408"/>
  <c r="G16" i="408"/>
  <c r="G17" i="408"/>
  <c r="G18" i="408"/>
  <c r="G19" i="408"/>
  <c r="G20" i="408"/>
  <c r="G21" i="408"/>
  <c r="G22" i="408"/>
  <c r="G23" i="408"/>
  <c r="G24" i="408"/>
  <c r="G25" i="408"/>
  <c r="G26" i="408"/>
  <c r="G27" i="408"/>
  <c r="G28" i="408"/>
  <c r="B30" i="408"/>
  <c r="E30" i="408"/>
  <c r="F30" i="408"/>
  <c r="B32" i="408"/>
  <c r="B33" i="408"/>
  <c r="F19" i="5127"/>
  <c r="C372" i="5128"/>
  <c r="B19" i="5127"/>
  <c r="E19" i="5127"/>
  <c r="H5" i="408"/>
  <c r="H6" i="408"/>
  <c r="H7" i="408"/>
  <c r="H8" i="408"/>
  <c r="H9" i="408"/>
  <c r="H10" i="408"/>
  <c r="H11" i="408"/>
  <c r="H12" i="408"/>
  <c r="H13" i="408"/>
  <c r="H14" i="408"/>
  <c r="H15" i="408"/>
  <c r="H16" i="408"/>
  <c r="H17" i="408"/>
  <c r="H18" i="408"/>
  <c r="H19" i="408"/>
  <c r="H20" i="408"/>
  <c r="H21" i="408"/>
  <c r="H22" i="408"/>
  <c r="H23" i="408"/>
  <c r="H24" i="408"/>
  <c r="H25" i="408"/>
  <c r="H26" i="408"/>
  <c r="H27" i="408"/>
  <c r="H28" i="408"/>
  <c r="B21" i="5127"/>
  <c r="B22" i="5127"/>
  <c r="E28" i="5126"/>
  <c r="F28" i="5126"/>
  <c r="E29" i="5126"/>
  <c r="F29" i="5126"/>
  <c r="E30" i="5126"/>
  <c r="F30" i="5126"/>
  <c r="E31" i="5126"/>
  <c r="F31" i="5126"/>
  <c r="E32" i="5126"/>
  <c r="K32" i="5126" s="1"/>
  <c r="F32" i="5126"/>
  <c r="E33" i="5126"/>
  <c r="F33" i="5126"/>
  <c r="E34" i="5126"/>
  <c r="F34" i="5126"/>
  <c r="N34" i="5126" s="1"/>
  <c r="B37" i="5126"/>
  <c r="B39" i="5126"/>
  <c r="B40" i="5126"/>
  <c r="E35" i="5126"/>
  <c r="E27" i="5126"/>
  <c r="E26" i="5126"/>
  <c r="E25" i="5126"/>
  <c r="E24" i="5126"/>
  <c r="N24" i="5126" s="1"/>
  <c r="E23" i="5126"/>
  <c r="E22" i="5126"/>
  <c r="E21" i="5126"/>
  <c r="E20" i="5126"/>
  <c r="E19" i="5126"/>
  <c r="E18" i="5126"/>
  <c r="E17" i="5126"/>
  <c r="E16" i="5126"/>
  <c r="E15" i="5126"/>
  <c r="E14" i="5126"/>
  <c r="E13" i="5126"/>
  <c r="E12" i="5126"/>
  <c r="E11" i="5126"/>
  <c r="L11" i="5126" s="1"/>
  <c r="E10" i="5126"/>
  <c r="E9" i="5126"/>
  <c r="E8" i="5126"/>
  <c r="E7" i="5126"/>
  <c r="E6" i="5126"/>
  <c r="E5" i="5126"/>
  <c r="F5" i="5126"/>
  <c r="F6" i="5126"/>
  <c r="F7" i="5126"/>
  <c r="F8" i="5126"/>
  <c r="F9" i="5126"/>
  <c r="F10" i="5126"/>
  <c r="F11" i="5126"/>
  <c r="F12" i="5126"/>
  <c r="F13" i="5126"/>
  <c r="F14" i="5126"/>
  <c r="F15" i="5126"/>
  <c r="F16" i="5126"/>
  <c r="F17" i="5126"/>
  <c r="K17" i="5126" s="1"/>
  <c r="F18" i="5126"/>
  <c r="F19" i="5126"/>
  <c r="F20" i="5126"/>
  <c r="K20" i="5126" s="1"/>
  <c r="F21" i="5126"/>
  <c r="F22" i="5126"/>
  <c r="F23" i="5126"/>
  <c r="F24" i="5126"/>
  <c r="F25" i="5126"/>
  <c r="F26" i="5126"/>
  <c r="F27" i="5126"/>
  <c r="F35" i="5126"/>
  <c r="H13" i="5126"/>
  <c r="I13" i="5126" s="1"/>
  <c r="J13" i="5126" s="1"/>
  <c r="H11" i="5126"/>
  <c r="I11" i="5126" s="1"/>
  <c r="J11" i="5126" s="1"/>
  <c r="H5" i="5126"/>
  <c r="I5" i="5126" s="1"/>
  <c r="J5" i="5126" s="1"/>
  <c r="M5" i="5126" s="1"/>
  <c r="K5" i="5126"/>
  <c r="N5" i="5126"/>
  <c r="H12" i="5126"/>
  <c r="I12" i="5126" s="1"/>
  <c r="J12" i="5126" s="1"/>
  <c r="M12" i="5126" s="1"/>
  <c r="L20" i="5126"/>
  <c r="K35" i="5126"/>
  <c r="K30" i="5126"/>
  <c r="N289" i="5128" l="1"/>
  <c r="K172" i="5128"/>
  <c r="N172" i="5128" s="1"/>
  <c r="L172" i="5128"/>
  <c r="N322" i="5128"/>
  <c r="N301" i="5128"/>
  <c r="N369" i="5128"/>
  <c r="L215" i="5128"/>
  <c r="N196" i="5128"/>
  <c r="L150" i="5128"/>
  <c r="L231" i="5128"/>
  <c r="M168" i="5128"/>
  <c r="L168" i="5128"/>
  <c r="L7" i="5128"/>
  <c r="L45" i="5128"/>
  <c r="N45" i="5128" s="1"/>
  <c r="N149" i="5128"/>
  <c r="N294" i="5128"/>
  <c r="N230" i="5128"/>
  <c r="L232" i="5128"/>
  <c r="J164" i="5128"/>
  <c r="L164" i="5128"/>
  <c r="N118" i="5128"/>
  <c r="N137" i="5128"/>
  <c r="L155" i="5128"/>
  <c r="N155" i="5128" s="1"/>
  <c r="N234" i="5128"/>
  <c r="L201" i="5128"/>
  <c r="N201" i="5128" s="1"/>
  <c r="N73" i="5128"/>
  <c r="M103" i="5128"/>
  <c r="N103" i="5128" s="1"/>
  <c r="M95" i="5128"/>
  <c r="N95" i="5128" s="1"/>
  <c r="L205" i="5128"/>
  <c r="K29" i="5128"/>
  <c r="M29" i="5128"/>
  <c r="L14" i="5128"/>
  <c r="N14" i="5128" s="1"/>
  <c r="M79" i="5128"/>
  <c r="J336" i="5128"/>
  <c r="N336" i="5128" s="1"/>
  <c r="L336" i="5128"/>
  <c r="L187" i="5128"/>
  <c r="N54" i="5128"/>
  <c r="N38" i="5128"/>
  <c r="K61" i="5128"/>
  <c r="N61" i="5128" s="1"/>
  <c r="L41" i="5128"/>
  <c r="N41" i="5128" s="1"/>
  <c r="L99" i="5128"/>
  <c r="L203" i="5128"/>
  <c r="J65" i="5128"/>
  <c r="N28" i="5128"/>
  <c r="N317" i="5128"/>
  <c r="N293" i="5128"/>
  <c r="N295" i="5128"/>
  <c r="J268" i="5128"/>
  <c r="L268" i="5128"/>
  <c r="N224" i="5128"/>
  <c r="N226" i="5128"/>
  <c r="N221" i="5128"/>
  <c r="M264" i="5128"/>
  <c r="M199" i="5128"/>
  <c r="L197" i="5128"/>
  <c r="N197" i="5128" s="1"/>
  <c r="N108" i="5128"/>
  <c r="L165" i="5128"/>
  <c r="N262" i="5128"/>
  <c r="N246" i="5128"/>
  <c r="N286" i="5128"/>
  <c r="N270" i="5128"/>
  <c r="N254" i="5128"/>
  <c r="N232" i="5128"/>
  <c r="J176" i="5128"/>
  <c r="M165" i="5128"/>
  <c r="L304" i="5128"/>
  <c r="K304" i="5128"/>
  <c r="N321" i="5128"/>
  <c r="M368" i="5128"/>
  <c r="N368" i="5128" s="1"/>
  <c r="N212" i="5128"/>
  <c r="M268" i="5128"/>
  <c r="N268" i="5128" s="1"/>
  <c r="J228" i="5128"/>
  <c r="N228" i="5128" s="1"/>
  <c r="M172" i="5128"/>
  <c r="L102" i="5128"/>
  <c r="N102" i="5128" s="1"/>
  <c r="N131" i="5128"/>
  <c r="L66" i="5128"/>
  <c r="K66" i="5128"/>
  <c r="L29" i="5128"/>
  <c r="N29" i="5128" s="1"/>
  <c r="L324" i="5128"/>
  <c r="K324" i="5128"/>
  <c r="J292" i="5128"/>
  <c r="M292" i="5128"/>
  <c r="J130" i="5128"/>
  <c r="M130" i="5128"/>
  <c r="L356" i="5128"/>
  <c r="K356" i="5128"/>
  <c r="N356" i="5128" s="1"/>
  <c r="N320" i="5128"/>
  <c r="M348" i="5128"/>
  <c r="J351" i="5128"/>
  <c r="J160" i="5128"/>
  <c r="N91" i="5128"/>
  <c r="K75" i="5128"/>
  <c r="M25" i="5128"/>
  <c r="N341" i="5128"/>
  <c r="L308" i="5128"/>
  <c r="K308" i="5128"/>
  <c r="N297" i="5128"/>
  <c r="N208" i="5128"/>
  <c r="L191" i="5128"/>
  <c r="N191" i="5128" s="1"/>
  <c r="M164" i="5128"/>
  <c r="N135" i="5128"/>
  <c r="N90" i="5128"/>
  <c r="N159" i="5128"/>
  <c r="J111" i="5128"/>
  <c r="K111" i="5128"/>
  <c r="L62" i="5128"/>
  <c r="K62" i="5128"/>
  <c r="M189" i="5128"/>
  <c r="N86" i="5128"/>
  <c r="J134" i="5128"/>
  <c r="M134" i="5128"/>
  <c r="M235" i="5128"/>
  <c r="L340" i="5128"/>
  <c r="J340" i="5128"/>
  <c r="N340" i="5128" s="1"/>
  <c r="N328" i="5128"/>
  <c r="J315" i="5128"/>
  <c r="M315" i="5128"/>
  <c r="N168" i="5128"/>
  <c r="N290" i="5128"/>
  <c r="M336" i="5128"/>
  <c r="N242" i="5128"/>
  <c r="J296" i="5128"/>
  <c r="N204" i="5128"/>
  <c r="M236" i="5128"/>
  <c r="M307" i="5128"/>
  <c r="N307" i="5128" s="1"/>
  <c r="J343" i="5128"/>
  <c r="N343" i="5128" s="1"/>
  <c r="N218" i="5128"/>
  <c r="N82" i="5128"/>
  <c r="M99" i="5128"/>
  <c r="K88" i="5128"/>
  <c r="J88" i="5128"/>
  <c r="J158" i="5128"/>
  <c r="N158" i="5128" s="1"/>
  <c r="M21" i="5128"/>
  <c r="N21" i="5128" s="1"/>
  <c r="N138" i="5128"/>
  <c r="M256" i="5128"/>
  <c r="N207" i="5128"/>
  <c r="L80" i="5128"/>
  <c r="M80" i="5128"/>
  <c r="L19" i="5128"/>
  <c r="M19" i="5128"/>
  <c r="L9" i="5128"/>
  <c r="N9" i="5128" s="1"/>
  <c r="M9" i="5128"/>
  <c r="N326" i="5128"/>
  <c r="N310" i="5128"/>
  <c r="L300" i="5128"/>
  <c r="M300" i="5128"/>
  <c r="M332" i="5128"/>
  <c r="N332" i="5128" s="1"/>
  <c r="N305" i="5128"/>
  <c r="L252" i="5128"/>
  <c r="N252" i="5128" s="1"/>
  <c r="M252" i="5128"/>
  <c r="N339" i="5128"/>
  <c r="N173" i="5128"/>
  <c r="N123" i="5128"/>
  <c r="M147" i="5128"/>
  <c r="N147" i="5128" s="1"/>
  <c r="N76" i="5128"/>
  <c r="N205" i="5128"/>
  <c r="N114" i="5128"/>
  <c r="L8" i="5128"/>
  <c r="M8" i="5128"/>
  <c r="N110" i="5128"/>
  <c r="L323" i="5128"/>
  <c r="M323" i="5128"/>
  <c r="N323" i="5128" s="1"/>
  <c r="L177" i="5128"/>
  <c r="N177" i="5128" s="1"/>
  <c r="M177" i="5128"/>
  <c r="N209" i="5128"/>
  <c r="N342" i="5128"/>
  <c r="N330" i="5128"/>
  <c r="M360" i="5128"/>
  <c r="N360" i="5128" s="1"/>
  <c r="L291" i="5128"/>
  <c r="N291" i="5128" s="1"/>
  <c r="L327" i="5128"/>
  <c r="M327" i="5128"/>
  <c r="N282" i="5128"/>
  <c r="N266" i="5128"/>
  <c r="N250" i="5128"/>
  <c r="N216" i="5128"/>
  <c r="N200" i="5128"/>
  <c r="M143" i="5128"/>
  <c r="N143" i="5128" s="1"/>
  <c r="L160" i="5128"/>
  <c r="N160" i="5128" s="1"/>
  <c r="L126" i="5128"/>
  <c r="M126" i="5128"/>
  <c r="L72" i="5128"/>
  <c r="M72" i="5128"/>
  <c r="L53" i="5128"/>
  <c r="M53" i="5128"/>
  <c r="L10" i="5128"/>
  <c r="M10" i="5128"/>
  <c r="N334" i="5128"/>
  <c r="N59" i="5128"/>
  <c r="L195" i="5128"/>
  <c r="M195" i="5128"/>
  <c r="L179" i="5128"/>
  <c r="N179" i="5128" s="1"/>
  <c r="M179" i="5128"/>
  <c r="N318" i="5128"/>
  <c r="M356" i="5128"/>
  <c r="M324" i="5128"/>
  <c r="N319" i="5128"/>
  <c r="L335" i="5128"/>
  <c r="N335" i="5128" s="1"/>
  <c r="N119" i="5128"/>
  <c r="L183" i="5128"/>
  <c r="M183" i="5128"/>
  <c r="M151" i="5128"/>
  <c r="L151" i="5128"/>
  <c r="M107" i="5128"/>
  <c r="N107" i="5128" s="1"/>
  <c r="N58" i="5128"/>
  <c r="L161" i="5128"/>
  <c r="N161" i="5128" s="1"/>
  <c r="N50" i="5128"/>
  <c r="M65" i="5128"/>
  <c r="N302" i="5128"/>
  <c r="N296" i="5128"/>
  <c r="N163" i="5128"/>
  <c r="L15" i="5128"/>
  <c r="N15" i="5128" s="1"/>
  <c r="M15" i="5128"/>
  <c r="M352" i="5128"/>
  <c r="N352" i="5128" s="1"/>
  <c r="L299" i="5128"/>
  <c r="N299" i="5128" s="1"/>
  <c r="M299" i="5128"/>
  <c r="N283" i="5128"/>
  <c r="N267" i="5128"/>
  <c r="N251" i="5128"/>
  <c r="N278" i="5128"/>
  <c r="M303" i="5128"/>
  <c r="L239" i="5128"/>
  <c r="N239" i="5128" s="1"/>
  <c r="M239" i="5128"/>
  <c r="N98" i="5128"/>
  <c r="N74" i="5128"/>
  <c r="N122" i="5128"/>
  <c r="N83" i="5128"/>
  <c r="N30" i="5128"/>
  <c r="N6" i="5128"/>
  <c r="N192" i="5128"/>
  <c r="L185" i="5128"/>
  <c r="M185" i="5128"/>
  <c r="M213" i="5128"/>
  <c r="N213" i="5128" s="1"/>
  <c r="N154" i="5128"/>
  <c r="N26" i="5128"/>
  <c r="N338" i="5128"/>
  <c r="M364" i="5128"/>
  <c r="L364" i="5128"/>
  <c r="N348" i="5128"/>
  <c r="N314" i="5128"/>
  <c r="M312" i="5128"/>
  <c r="N312" i="5128" s="1"/>
  <c r="L287" i="5128"/>
  <c r="M287" i="5128"/>
  <c r="N274" i="5128"/>
  <c r="N258" i="5128"/>
  <c r="N238" i="5128"/>
  <c r="N227" i="5128"/>
  <c r="M127" i="5128"/>
  <c r="N79" i="5128"/>
  <c r="N62" i="5128"/>
  <c r="N46" i="5128"/>
  <c r="N43" i="5128"/>
  <c r="M23" i="5128"/>
  <c r="L23" i="5128"/>
  <c r="N23" i="5128" s="1"/>
  <c r="L18" i="5128"/>
  <c r="M18" i="5128"/>
  <c r="N18" i="5128" s="1"/>
  <c r="N272" i="5128"/>
  <c r="N256" i="5128"/>
  <c r="N367" i="5128"/>
  <c r="N240" i="5128"/>
  <c r="N175" i="5128"/>
  <c r="N231" i="5128"/>
  <c r="N94" i="5128"/>
  <c r="N7" i="5128"/>
  <c r="N27" i="5128"/>
  <c r="N17" i="5128"/>
  <c r="N65" i="5128"/>
  <c r="N176" i="5128"/>
  <c r="N279" i="5128"/>
  <c r="N263" i="5128"/>
  <c r="N247" i="5128"/>
  <c r="N223" i="5128"/>
  <c r="N359" i="5128"/>
  <c r="N165" i="5128"/>
  <c r="N126" i="5128"/>
  <c r="N150" i="5128"/>
  <c r="N84" i="5128"/>
  <c r="N55" i="5128"/>
  <c r="N39" i="5128"/>
  <c r="N13" i="5128"/>
  <c r="N25" i="5128"/>
  <c r="N303" i="5128"/>
  <c r="N284" i="5128"/>
  <c r="N363" i="5128"/>
  <c r="N189" i="5128"/>
  <c r="N11" i="5128"/>
  <c r="N22" i="5128"/>
  <c r="N275" i="5128"/>
  <c r="N259" i="5128"/>
  <c r="N243" i="5128"/>
  <c r="N351" i="5128"/>
  <c r="N184" i="5128"/>
  <c r="N236" i="5128"/>
  <c r="N171" i="5128"/>
  <c r="N99" i="5128"/>
  <c r="N215" i="5128"/>
  <c r="N181" i="5128"/>
  <c r="N203" i="5128"/>
  <c r="N146" i="5128"/>
  <c r="N67" i="5128"/>
  <c r="N51" i="5128"/>
  <c r="N35" i="5128"/>
  <c r="N78" i="5128"/>
  <c r="N316" i="5128"/>
  <c r="N280" i="5128"/>
  <c r="N264" i="5128"/>
  <c r="N248" i="5128"/>
  <c r="N235" i="5128"/>
  <c r="N193" i="5128"/>
  <c r="N217" i="5128"/>
  <c r="N244" i="5128"/>
  <c r="N169" i="5128"/>
  <c r="N75" i="5128"/>
  <c r="N42" i="5128"/>
  <c r="N33" i="5128"/>
  <c r="N331" i="5128"/>
  <c r="N271" i="5128"/>
  <c r="N255" i="5128"/>
  <c r="N311" i="5128"/>
  <c r="N199" i="5128"/>
  <c r="N127" i="5128"/>
  <c r="N187" i="5128"/>
  <c r="N142" i="5128"/>
  <c r="N63" i="5128"/>
  <c r="N47" i="5128"/>
  <c r="N34" i="5128"/>
  <c r="N57" i="5128"/>
  <c r="N37" i="5128"/>
  <c r="N49" i="5128"/>
  <c r="N276" i="5128"/>
  <c r="N260" i="5128"/>
  <c r="N355" i="5128"/>
  <c r="N167" i="5128"/>
  <c r="N222" i="5128"/>
  <c r="N211" i="5128"/>
  <c r="N71" i="5128"/>
  <c r="N106" i="5128"/>
  <c r="N31" i="5128"/>
  <c r="N70" i="5128"/>
  <c r="N347" i="5128"/>
  <c r="L28" i="5126"/>
  <c r="L34" i="5126"/>
  <c r="N11" i="5126"/>
  <c r="N6" i="5126"/>
  <c r="L31" i="5126"/>
  <c r="N26" i="5126"/>
  <c r="H7" i="5126"/>
  <c r="I7" i="5126" s="1"/>
  <c r="J7" i="5126" s="1"/>
  <c r="K15" i="5126"/>
  <c r="H17" i="5126"/>
  <c r="I17" i="5126" s="1"/>
  <c r="J17" i="5126" s="1"/>
  <c r="L25" i="5126"/>
  <c r="L10" i="5126"/>
  <c r="N10" i="5126"/>
  <c r="H22" i="5126"/>
  <c r="I22" i="5126" s="1"/>
  <c r="J22" i="5126" s="1"/>
  <c r="M22" i="5126" s="1"/>
  <c r="K22" i="5126"/>
  <c r="K11" i="5126"/>
  <c r="L5" i="5126"/>
  <c r="O5" i="5126" s="1"/>
  <c r="N13" i="5126"/>
  <c r="L21" i="5126"/>
  <c r="L17" i="5126"/>
  <c r="H25" i="5126"/>
  <c r="I25" i="5126" s="1"/>
  <c r="J25" i="5126" s="1"/>
  <c r="M25" i="5126" s="1"/>
  <c r="K9" i="5126"/>
  <c r="L8" i="5126"/>
  <c r="K16" i="5126"/>
  <c r="K7" i="5126"/>
  <c r="H10" i="5126"/>
  <c r="I10" i="5126" s="1"/>
  <c r="J10" i="5126" s="1"/>
  <c r="M10" i="5126" s="1"/>
  <c r="O10" i="5126" s="1"/>
  <c r="K18" i="5126"/>
  <c r="N22" i="5126"/>
  <c r="K14" i="5126"/>
  <c r="H24" i="5126"/>
  <c r="I24" i="5126" s="1"/>
  <c r="J24" i="5126" s="1"/>
  <c r="M24" i="5126" s="1"/>
  <c r="K10" i="5126"/>
  <c r="N14" i="5126"/>
  <c r="L19" i="5126"/>
  <c r="N30" i="5126"/>
  <c r="N18" i="5126"/>
  <c r="L15" i="5126"/>
  <c r="L13" i="5126"/>
  <c r="H32" i="5126"/>
  <c r="I32" i="5126" s="1"/>
  <c r="J32" i="5126" s="1"/>
  <c r="M32" i="5126" s="1"/>
  <c r="K21" i="5126"/>
  <c r="H14" i="5126"/>
  <c r="I14" i="5126" s="1"/>
  <c r="J14" i="5126" s="1"/>
  <c r="L32" i="5126"/>
  <c r="L22" i="5126"/>
  <c r="O22" i="5126" s="1"/>
  <c r="J11" i="408"/>
  <c r="K11" i="408" s="1"/>
  <c r="L11" i="408" s="1"/>
  <c r="O11" i="408" s="1"/>
  <c r="G5" i="5128"/>
  <c r="H5" i="5128" s="1"/>
  <c r="I5" i="5128" s="1"/>
  <c r="L5" i="5128" s="1"/>
  <c r="H29" i="5126"/>
  <c r="I29" i="5126" s="1"/>
  <c r="J29" i="5126" s="1"/>
  <c r="M29" i="5126" s="1"/>
  <c r="K29" i="5126"/>
  <c r="N29" i="5126"/>
  <c r="K23" i="5126"/>
  <c r="L23" i="5126"/>
  <c r="D372" i="5128"/>
  <c r="D371" i="5128"/>
  <c r="L33" i="5126"/>
  <c r="H33" i="5126"/>
  <c r="I33" i="5126" s="1"/>
  <c r="J33" i="5126" s="1"/>
  <c r="M33" i="5126" s="1"/>
  <c r="N27" i="5126"/>
  <c r="L27" i="5126"/>
  <c r="K27" i="5126"/>
  <c r="N35" i="5126"/>
  <c r="H35" i="5126"/>
  <c r="I35" i="5126" s="1"/>
  <c r="J35" i="5126" s="1"/>
  <c r="M35" i="5126" s="1"/>
  <c r="L35" i="5126"/>
  <c r="K26" i="5126"/>
  <c r="H26" i="5126"/>
  <c r="I26" i="5126" s="1"/>
  <c r="J26" i="5126" s="1"/>
  <c r="M26" i="5126" s="1"/>
  <c r="L26" i="5126"/>
  <c r="H6" i="5126"/>
  <c r="I6" i="5126" s="1"/>
  <c r="J6" i="5126" s="1"/>
  <c r="M6" i="5126" s="1"/>
  <c r="E36" i="5126"/>
  <c r="K6" i="5126"/>
  <c r="L6" i="5126"/>
  <c r="L7" i="5126"/>
  <c r="N15" i="5126"/>
  <c r="H15" i="5126"/>
  <c r="I15" i="5126" s="1"/>
  <c r="J15" i="5126" s="1"/>
  <c r="M15" i="5126" s="1"/>
  <c r="E372" i="5128"/>
  <c r="E371" i="5128"/>
  <c r="M5" i="5128"/>
  <c r="J5" i="5128"/>
  <c r="H16" i="5126"/>
  <c r="I16" i="5126" s="1"/>
  <c r="J16" i="5126" s="1"/>
  <c r="M16" i="5126" s="1"/>
  <c r="N16" i="5126"/>
  <c r="L16" i="5126"/>
  <c r="L9" i="5126"/>
  <c r="N9" i="5126"/>
  <c r="H9" i="5126"/>
  <c r="I9" i="5126" s="1"/>
  <c r="J9" i="5126" s="1"/>
  <c r="M9" i="5126" s="1"/>
  <c r="K8" i="5126"/>
  <c r="N8" i="5126"/>
  <c r="H8" i="5126"/>
  <c r="I8" i="5126" s="1"/>
  <c r="J8" i="5126" s="1"/>
  <c r="M8" i="5126" s="1"/>
  <c r="N7" i="5126"/>
  <c r="M7" i="5126"/>
  <c r="K25" i="5126"/>
  <c r="N25" i="5126"/>
  <c r="N21" i="5126"/>
  <c r="H21" i="5126"/>
  <c r="I21" i="5126" s="1"/>
  <c r="J21" i="5126" s="1"/>
  <c r="M21" i="5126" s="1"/>
  <c r="F37" i="5126"/>
  <c r="F36" i="5126"/>
  <c r="H19" i="5126"/>
  <c r="I19" i="5126" s="1"/>
  <c r="J19" i="5126" s="1"/>
  <c r="M19" i="5126" s="1"/>
  <c r="N19" i="5126"/>
  <c r="K19" i="5126"/>
  <c r="H34" i="5126"/>
  <c r="I34" i="5126" s="1"/>
  <c r="J34" i="5126" s="1"/>
  <c r="M34" i="5126" s="1"/>
  <c r="K34" i="5126"/>
  <c r="N12" i="5126"/>
  <c r="L12" i="5126"/>
  <c r="K12" i="5126"/>
  <c r="N20" i="5126"/>
  <c r="H31" i="5126"/>
  <c r="I31" i="5126" s="1"/>
  <c r="J31" i="5126" s="1"/>
  <c r="M31" i="5126" s="1"/>
  <c r="K31" i="5126"/>
  <c r="N31" i="5126"/>
  <c r="H20" i="5126"/>
  <c r="I20" i="5126" s="1"/>
  <c r="J20" i="5126" s="1"/>
  <c r="M20" i="5126" s="1"/>
  <c r="L30" i="5126"/>
  <c r="L14" i="5126"/>
  <c r="N23" i="5126"/>
  <c r="N32" i="5126"/>
  <c r="H30" i="5126"/>
  <c r="I30" i="5126" s="1"/>
  <c r="J30" i="5126" s="1"/>
  <c r="M30" i="5126" s="1"/>
  <c r="L29" i="5126"/>
  <c r="H18" i="5126"/>
  <c r="I18" i="5126" s="1"/>
  <c r="J18" i="5126" s="1"/>
  <c r="M18" i="5126" s="1"/>
  <c r="L18" i="5126"/>
  <c r="E37" i="5126"/>
  <c r="C37" i="5126" s="1"/>
  <c r="K24" i="5126"/>
  <c r="L24" i="5126"/>
  <c r="N28" i="5126"/>
  <c r="H28" i="5126"/>
  <c r="I28" i="5126" s="1"/>
  <c r="J28" i="5126" s="1"/>
  <c r="M28" i="5126" s="1"/>
  <c r="K28" i="5126"/>
  <c r="H23" i="5126"/>
  <c r="I23" i="5126" s="1"/>
  <c r="J23" i="5126" s="1"/>
  <c r="M23" i="5126" s="1"/>
  <c r="M13" i="5126"/>
  <c r="K13" i="5126"/>
  <c r="M14" i="5126"/>
  <c r="H27" i="5126"/>
  <c r="I27" i="5126" s="1"/>
  <c r="J27" i="5126" s="1"/>
  <c r="M27" i="5126" s="1"/>
  <c r="K33" i="5126"/>
  <c r="M11" i="5126"/>
  <c r="O11" i="5126" s="1"/>
  <c r="N17" i="5126"/>
  <c r="M17" i="5126"/>
  <c r="N33" i="5126"/>
  <c r="J20" i="408"/>
  <c r="K20" i="408" s="1"/>
  <c r="L20" i="408" s="1"/>
  <c r="O20" i="408" s="1"/>
  <c r="J17" i="408"/>
  <c r="K17" i="408" s="1"/>
  <c r="L17" i="408" s="1"/>
  <c r="O17" i="408" s="1"/>
  <c r="G30" i="408"/>
  <c r="G29" i="408"/>
  <c r="J8" i="408"/>
  <c r="K8" i="408" s="1"/>
  <c r="L8" i="408" s="1"/>
  <c r="O8" i="408" s="1"/>
  <c r="J26" i="408"/>
  <c r="K26" i="408" s="1"/>
  <c r="L26" i="408" s="1"/>
  <c r="P26" i="408" s="1"/>
  <c r="J13" i="5127"/>
  <c r="K13" i="5127" s="1"/>
  <c r="L13" i="5127" s="1"/>
  <c r="O13" i="5127" s="1"/>
  <c r="J12" i="5127"/>
  <c r="K12" i="5127" s="1"/>
  <c r="L12" i="5127" s="1"/>
  <c r="N12" i="5127" s="1"/>
  <c r="J9" i="5127"/>
  <c r="K9" i="5127" s="1"/>
  <c r="L9" i="5127" s="1"/>
  <c r="O9" i="5127" s="1"/>
  <c r="J5" i="5127"/>
  <c r="K5" i="5127" s="1"/>
  <c r="L5" i="5127" s="1"/>
  <c r="O5" i="5127" s="1"/>
  <c r="J10" i="5127"/>
  <c r="K10" i="5127" s="1"/>
  <c r="L10" i="5127" s="1"/>
  <c r="O10" i="5127" s="1"/>
  <c r="J16" i="5127"/>
  <c r="K16" i="5127" s="1"/>
  <c r="L16" i="5127" s="1"/>
  <c r="O16" i="5127" s="1"/>
  <c r="J8" i="5127"/>
  <c r="K8" i="5127" s="1"/>
  <c r="L8" i="5127" s="1"/>
  <c r="O8" i="5127" s="1"/>
  <c r="J6" i="5127"/>
  <c r="K6" i="5127" s="1"/>
  <c r="L6" i="5127" s="1"/>
  <c r="O6" i="5127" s="1"/>
  <c r="P16" i="5127"/>
  <c r="J14" i="5127"/>
  <c r="K14" i="5127" s="1"/>
  <c r="L14" i="5127" s="1"/>
  <c r="O14" i="5127" s="1"/>
  <c r="J11" i="5127"/>
  <c r="K11" i="5127" s="1"/>
  <c r="L11" i="5127" s="1"/>
  <c r="O11" i="5127" s="1"/>
  <c r="G19" i="5127"/>
  <c r="H19" i="5127"/>
  <c r="J7" i="5127"/>
  <c r="K7" i="5127" s="1"/>
  <c r="L7" i="5127" s="1"/>
  <c r="P7" i="5127" s="1"/>
  <c r="J15" i="5127"/>
  <c r="K15" i="5127" s="1"/>
  <c r="L15" i="5127" s="1"/>
  <c r="O15" i="5127" s="1"/>
  <c r="H18" i="5127"/>
  <c r="G18" i="5127"/>
  <c r="J5" i="408"/>
  <c r="K5" i="408" s="1"/>
  <c r="L5" i="408" s="1"/>
  <c r="M5" i="408" s="1"/>
  <c r="J10" i="408"/>
  <c r="K10" i="408" s="1"/>
  <c r="L10" i="408" s="1"/>
  <c r="O10" i="408" s="1"/>
  <c r="N28" i="408"/>
  <c r="P11" i="408"/>
  <c r="J15" i="408"/>
  <c r="K15" i="408" s="1"/>
  <c r="L15" i="408" s="1"/>
  <c r="O15" i="408" s="1"/>
  <c r="N20" i="408"/>
  <c r="J23" i="408"/>
  <c r="K23" i="408" s="1"/>
  <c r="L23" i="408" s="1"/>
  <c r="M23" i="408" s="1"/>
  <c r="N26" i="408"/>
  <c r="M11" i="408"/>
  <c r="J21" i="408"/>
  <c r="K21" i="408" s="1"/>
  <c r="L21" i="408" s="1"/>
  <c r="O21" i="408" s="1"/>
  <c r="N23" i="408"/>
  <c r="J27" i="408"/>
  <c r="K27" i="408" s="1"/>
  <c r="L27" i="408" s="1"/>
  <c r="N27" i="408" s="1"/>
  <c r="J12" i="408"/>
  <c r="K12" i="408" s="1"/>
  <c r="L12" i="408" s="1"/>
  <c r="O12" i="408" s="1"/>
  <c r="J19" i="408"/>
  <c r="K19" i="408" s="1"/>
  <c r="L19" i="408" s="1"/>
  <c r="O19" i="408" s="1"/>
  <c r="J18" i="408"/>
  <c r="K18" i="408" s="1"/>
  <c r="L18" i="408" s="1"/>
  <c r="O18" i="408" s="1"/>
  <c r="J13" i="408"/>
  <c r="K13" i="408" s="1"/>
  <c r="L13" i="408" s="1"/>
  <c r="O13" i="408" s="1"/>
  <c r="J28" i="408"/>
  <c r="K28" i="408" s="1"/>
  <c r="L28" i="408" s="1"/>
  <c r="O28" i="408" s="1"/>
  <c r="J6" i="408"/>
  <c r="K6" i="408" s="1"/>
  <c r="L6" i="408" s="1"/>
  <c r="O6" i="408" s="1"/>
  <c r="H30" i="408"/>
  <c r="J9" i="408"/>
  <c r="K9" i="408" s="1"/>
  <c r="L9" i="408" s="1"/>
  <c r="P9" i="408" s="1"/>
  <c r="N25" i="408"/>
  <c r="J7" i="408"/>
  <c r="K7" i="408" s="1"/>
  <c r="L7" i="408" s="1"/>
  <c r="O7" i="408" s="1"/>
  <c r="P8" i="408"/>
  <c r="J25" i="408"/>
  <c r="K25" i="408" s="1"/>
  <c r="L25" i="408" s="1"/>
  <c r="P25" i="408" s="1"/>
  <c r="J22" i="408"/>
  <c r="K22" i="408" s="1"/>
  <c r="L22" i="408" s="1"/>
  <c r="P22" i="408" s="1"/>
  <c r="H29" i="408"/>
  <c r="J14" i="408"/>
  <c r="K14" i="408" s="1"/>
  <c r="L14" i="408" s="1"/>
  <c r="P14" i="408" s="1"/>
  <c r="P5" i="408"/>
  <c r="P10" i="408"/>
  <c r="P15" i="408"/>
  <c r="J24" i="408"/>
  <c r="K24" i="408" s="1"/>
  <c r="L24" i="408" s="1"/>
  <c r="P24" i="408" s="1"/>
  <c r="J16" i="408"/>
  <c r="K16" i="408" s="1"/>
  <c r="L16" i="408" s="1"/>
  <c r="M5" i="5127" l="1"/>
  <c r="N5" i="5127"/>
  <c r="N6" i="5127"/>
  <c r="N327" i="5128"/>
  <c r="N315" i="5128"/>
  <c r="N10" i="5128"/>
  <c r="N164" i="5128"/>
  <c r="N183" i="5128"/>
  <c r="N304" i="5128"/>
  <c r="N134" i="5128"/>
  <c r="N8" i="5128"/>
  <c r="N287" i="5128"/>
  <c r="N308" i="5128"/>
  <c r="N19" i="5128"/>
  <c r="N53" i="5128"/>
  <c r="N66" i="5128"/>
  <c r="N195" i="5128"/>
  <c r="N130" i="5128"/>
  <c r="N88" i="5128"/>
  <c r="N324" i="5128"/>
  <c r="N111" i="5128"/>
  <c r="N292" i="5128"/>
  <c r="N185" i="5128"/>
  <c r="N151" i="5128"/>
  <c r="N14" i="5127"/>
  <c r="P5" i="5127"/>
  <c r="Q5" i="5127" s="1"/>
  <c r="N300" i="5128"/>
  <c r="N364" i="5128"/>
  <c r="N80" i="5128"/>
  <c r="N72" i="5128"/>
  <c r="K5" i="5128"/>
  <c r="N5" i="5128" s="1"/>
  <c r="P12" i="5127"/>
  <c r="O32" i="5126"/>
  <c r="P8" i="5127"/>
  <c r="P6" i="5127"/>
  <c r="P10" i="5127"/>
  <c r="O18" i="5126"/>
  <c r="O21" i="5126"/>
  <c r="O15" i="5126"/>
  <c r="O12" i="5127"/>
  <c r="O14" i="5126"/>
  <c r="N9" i="5127"/>
  <c r="N11" i="408"/>
  <c r="Q11" i="408" s="1"/>
  <c r="N7" i="408"/>
  <c r="N5" i="408"/>
  <c r="O20" i="5126"/>
  <c r="O34" i="5126"/>
  <c r="O7" i="5126"/>
  <c r="O31" i="5126"/>
  <c r="O16" i="5126"/>
  <c r="O19" i="5126"/>
  <c r="O35" i="5126"/>
  <c r="M7" i="408"/>
  <c r="M6" i="408"/>
  <c r="N13" i="408"/>
  <c r="N17" i="408"/>
  <c r="M8" i="408"/>
  <c r="O9" i="408"/>
  <c r="P17" i="408"/>
  <c r="P21" i="408"/>
  <c r="O9" i="5126"/>
  <c r="O24" i="5126"/>
  <c r="O6" i="5126"/>
  <c r="K371" i="5128"/>
  <c r="J371" i="5128"/>
  <c r="G371" i="5128"/>
  <c r="H371" i="5128" s="1"/>
  <c r="I371" i="5128" s="1"/>
  <c r="L371" i="5128" s="1"/>
  <c r="O23" i="5126"/>
  <c r="M17" i="408"/>
  <c r="L36" i="5126"/>
  <c r="K36" i="5126"/>
  <c r="H36" i="5126"/>
  <c r="I36" i="5126" s="1"/>
  <c r="J36" i="5126" s="1"/>
  <c r="M36" i="5126" s="1"/>
  <c r="N36" i="5126"/>
  <c r="O27" i="5126"/>
  <c r="O28" i="5126"/>
  <c r="O29" i="5126"/>
  <c r="P28" i="408"/>
  <c r="M12" i="5127"/>
  <c r="O30" i="5126"/>
  <c r="O12" i="5126"/>
  <c r="O25" i="5126"/>
  <c r="O26" i="5126"/>
  <c r="O17" i="5126"/>
  <c r="O33" i="5126"/>
  <c r="O13" i="5126"/>
  <c r="O8" i="5126"/>
  <c r="M7" i="5127"/>
  <c r="M6" i="5127"/>
  <c r="M15" i="5127"/>
  <c r="P20" i="408"/>
  <c r="O14" i="408"/>
  <c r="O27" i="408"/>
  <c r="O5" i="408"/>
  <c r="N6" i="408"/>
  <c r="N15" i="408"/>
  <c r="N21" i="408"/>
  <c r="N9" i="408"/>
  <c r="N14" i="408"/>
  <c r="N8" i="408"/>
  <c r="M14" i="5127"/>
  <c r="N8" i="5127"/>
  <c r="P12" i="408"/>
  <c r="P6" i="408"/>
  <c r="N18" i="408"/>
  <c r="M20" i="408"/>
  <c r="C30" i="408"/>
  <c r="N10" i="408"/>
  <c r="N24" i="408"/>
  <c r="M11" i="5127"/>
  <c r="M10" i="5127"/>
  <c r="M13" i="5127"/>
  <c r="M16" i="5127"/>
  <c r="M8" i="5127"/>
  <c r="M9" i="5127"/>
  <c r="M9" i="408"/>
  <c r="M14" i="408"/>
  <c r="N12" i="408"/>
  <c r="N22" i="408"/>
  <c r="N11" i="5127"/>
  <c r="N7" i="5127"/>
  <c r="N10" i="5127"/>
  <c r="O26" i="408"/>
  <c r="P18" i="408"/>
  <c r="P14" i="5127"/>
  <c r="P9" i="5127"/>
  <c r="P15" i="5127"/>
  <c r="P13" i="5127"/>
  <c r="M26" i="408"/>
  <c r="M22" i="408"/>
  <c r="M15" i="408"/>
  <c r="M25" i="408"/>
  <c r="M10" i="408"/>
  <c r="M13" i="408"/>
  <c r="M28" i="408"/>
  <c r="M12" i="408"/>
  <c r="P19" i="408"/>
  <c r="M19" i="408"/>
  <c r="P27" i="408"/>
  <c r="M27" i="408"/>
  <c r="M18" i="408"/>
  <c r="M21" i="408"/>
  <c r="N19" i="408"/>
  <c r="P16" i="408"/>
  <c r="N16" i="408"/>
  <c r="N16" i="5127"/>
  <c r="P11" i="5127"/>
  <c r="N15" i="5127"/>
  <c r="N13" i="5127"/>
  <c r="C19" i="5127"/>
  <c r="O7" i="5127"/>
  <c r="J18" i="5127"/>
  <c r="K18" i="5127" s="1"/>
  <c r="L18" i="5127" s="1"/>
  <c r="O18" i="5127" s="1"/>
  <c r="P23" i="408"/>
  <c r="O23" i="408"/>
  <c r="O25" i="408"/>
  <c r="P7" i="408"/>
  <c r="P13" i="408"/>
  <c r="O22" i="408"/>
  <c r="J29" i="408"/>
  <c r="K29" i="408" s="1"/>
  <c r="L29" i="408" s="1"/>
  <c r="P29" i="408" s="1"/>
  <c r="O16" i="408"/>
  <c r="M16" i="408"/>
  <c r="M24" i="408"/>
  <c r="O24" i="408"/>
  <c r="Q6" i="5127" l="1"/>
  <c r="M371" i="5128"/>
  <c r="N371" i="5128" s="1"/>
  <c r="B372" i="5128" s="1"/>
  <c r="Q5" i="408"/>
  <c r="Q12" i="5127"/>
  <c r="Q7" i="408"/>
  <c r="Q8" i="408"/>
  <c r="Q28" i="408"/>
  <c r="Q17" i="408"/>
  <c r="O36" i="5126"/>
  <c r="D37" i="5126" s="1"/>
  <c r="Q20" i="408"/>
  <c r="Q13" i="5127"/>
  <c r="Q8" i="5127"/>
  <c r="Q16" i="5127"/>
  <c r="Q10" i="5127"/>
  <c r="Q11" i="5127"/>
  <c r="Q21" i="408"/>
  <c r="Q6" i="408"/>
  <c r="Q9" i="408"/>
  <c r="Q15" i="408"/>
  <c r="Q22" i="408"/>
  <c r="Q10" i="408"/>
  <c r="Q14" i="408"/>
  <c r="Q14" i="5127"/>
  <c r="N29" i="408"/>
  <c r="Q25" i="408"/>
  <c r="Q15" i="5127"/>
  <c r="Q9" i="5127"/>
  <c r="M18" i="5127"/>
  <c r="Q26" i="408"/>
  <c r="Q13" i="408"/>
  <c r="Q12" i="408"/>
  <c r="N18" i="5127"/>
  <c r="Q7" i="5127"/>
  <c r="O29" i="408"/>
  <c r="Q18" i="408"/>
  <c r="P18" i="5127"/>
  <c r="M29" i="408"/>
  <c r="Q27" i="408"/>
  <c r="Q19" i="408"/>
  <c r="Q23" i="408"/>
  <c r="Q24" i="408"/>
  <c r="Q16" i="408"/>
  <c r="Q18" i="5127" l="1"/>
  <c r="D19" i="5127" s="1"/>
  <c r="Q29" i="408"/>
  <c r="D30" i="40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B2" authorId="0" shapeId="0" xr:uid="{00000000-0006-0000-0600-000001000000}">
      <text>
        <r>
          <rPr>
            <sz val="8"/>
            <color indexed="81"/>
            <rFont val="Tahoma"/>
            <family val="2"/>
          </rPr>
          <t>From Brooks and Carruthers, Handbook of Statistical Methods in Meteorology, HMSO 1953, pp 178-80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Burt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Stephen Burt:</t>
        </r>
        <r>
          <rPr>
            <sz val="8"/>
            <color indexed="81"/>
            <rFont val="Tahoma"/>
            <family val="2"/>
          </rPr>
          <t xml:space="preserve">
Speed units are as desired - vector mean wind speed will also be in that unit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Burt</author>
  </authors>
  <commentList>
    <comment ref="B4" authorId="0" shapeId="0" xr:uid="{FA84898B-9B41-4A3D-B11A-88EA2F664767}">
      <text>
        <r>
          <rPr>
            <b/>
            <sz val="8"/>
            <color indexed="81"/>
            <rFont val="Tahoma"/>
            <family val="2"/>
          </rPr>
          <t>Stephen Burt:</t>
        </r>
        <r>
          <rPr>
            <sz val="8"/>
            <color indexed="81"/>
            <rFont val="Tahoma"/>
            <family val="2"/>
          </rPr>
          <t xml:space="preserve">
Speed units are as desired - vector mean wind speed will also be in that unit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Burt</author>
  </authors>
  <commentList>
    <comment ref="B4" authorId="0" shapeId="0" xr:uid="{F80D13FF-1C21-449E-87B3-2409B59A03F7}">
      <text>
        <r>
          <rPr>
            <b/>
            <sz val="8"/>
            <color indexed="81"/>
            <rFont val="Tahoma"/>
            <family val="2"/>
          </rPr>
          <t>Stephen Burt:</t>
        </r>
        <r>
          <rPr>
            <sz val="8"/>
            <color indexed="81"/>
            <rFont val="Tahoma"/>
            <family val="2"/>
          </rPr>
          <t xml:space="preserve">
Speed units are as desired - vector mean wind speed will also be in that unit</t>
        </r>
      </text>
    </comment>
  </commentList>
</comments>
</file>

<file path=xl/sharedStrings.xml><?xml version="1.0" encoding="utf-8"?>
<sst xmlns="http://schemas.openxmlformats.org/spreadsheetml/2006/main" count="101" uniqueCount="47">
  <si>
    <t>N</t>
  </si>
  <si>
    <t>E</t>
  </si>
  <si>
    <t>WIND COMP'T</t>
  </si>
  <si>
    <t>Vector mean direction</t>
  </si>
  <si>
    <t>Vector mean velocity</t>
  </si>
  <si>
    <t>Scalar mean speed</t>
  </si>
  <si>
    <t>VectorMeanWind</t>
  </si>
  <si>
    <t>Calculates VMW direction from sums of sines and cosines</t>
  </si>
  <si>
    <t>Returns a number</t>
  </si>
  <si>
    <t>Argument for sum of cosines - number</t>
  </si>
  <si>
    <t>Argument for sum of sines - number</t>
  </si>
  <si>
    <t>Calculate SinTot/CosTot</t>
  </si>
  <si>
    <t>Take modulus if negative</t>
  </si>
  <si>
    <t>Calculate angle given by Tan of SinTot/CosTot</t>
  </si>
  <si>
    <t>Set default value for calms</t>
  </si>
  <si>
    <t>Quadrant 1, 000 to 090°</t>
  </si>
  <si>
    <t>Quadrant 2, 091 to 180°</t>
  </si>
  <si>
    <t>Quadrant 3, 181 to 270°</t>
  </si>
  <si>
    <t>Quadrant 4, 271 to 360°</t>
  </si>
  <si>
    <t>Only one possible value = Vector mean wind angle</t>
  </si>
  <si>
    <t>... and return</t>
  </si>
  <si>
    <t>SinTot/CosTot</t>
  </si>
  <si>
    <t>Modulus</t>
  </si>
  <si>
    <t>Angle</t>
  </si>
  <si>
    <t>Quad1</t>
  </si>
  <si>
    <t>Quad2</t>
  </si>
  <si>
    <t>Quad3</t>
  </si>
  <si>
    <t>Quad4</t>
  </si>
  <si>
    <t>VMW degrees</t>
  </si>
  <si>
    <t>Vector Data</t>
  </si>
  <si>
    <t>WIND DIRECTION AND VELOCITY</t>
  </si>
  <si>
    <t>Calculations</t>
  </si>
  <si>
    <t>Date</t>
  </si>
  <si>
    <t>24 hours calculator</t>
  </si>
  <si>
    <t>Monthly calculator</t>
  </si>
  <si>
    <t>Time</t>
  </si>
  <si>
    <t>Vector mean winds</t>
  </si>
  <si>
    <t>Hourly calculator</t>
  </si>
  <si>
    <t>SD dd</t>
  </si>
  <si>
    <t>Annual calculator</t>
  </si>
  <si>
    <t>From daily values</t>
  </si>
  <si>
    <t>Max gust</t>
  </si>
  <si>
    <t>Gust</t>
  </si>
  <si>
    <t>Max</t>
  </si>
  <si>
    <t>Min</t>
  </si>
  <si>
    <t>Hour ending</t>
  </si>
  <si>
    <t>From The Weather Observer's Handbook, by Stephen Burt: Second Edition 2024, Cambridge University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</si>
</sst>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.0"/>
    <numFmt numFmtId="166" formatCode="000"/>
    <numFmt numFmtId="167" formatCode="d\ mmm\ yy"/>
  </numFmts>
  <fonts count="23">
    <font>
      <sz val="9"/>
      <name val="Helvetica-Narrow"/>
    </font>
    <font>
      <sz val="9"/>
      <name val="Helvetica-Narrow"/>
      <family val="2"/>
    </font>
    <font>
      <sz val="10"/>
      <name val="MS Sans Serif"/>
      <family val="2"/>
    </font>
    <font>
      <sz val="8"/>
      <name val="Helvetica-Narrow"/>
      <family val="2"/>
    </font>
    <font>
      <b/>
      <sz val="8"/>
      <name val="Helvetica-Narrow"/>
      <family val="2"/>
    </font>
    <font>
      <b/>
      <sz val="8"/>
      <name val="Helvetica-Narrow"/>
      <family val="2"/>
    </font>
    <font>
      <sz val="8"/>
      <name val="Helvetica-Narrow"/>
      <family val="2"/>
    </font>
    <font>
      <sz val="8"/>
      <color indexed="81"/>
      <name val="Tahoma"/>
      <family val="2"/>
    </font>
    <font>
      <i/>
      <sz val="10"/>
      <name val="MS Sans Serif"/>
      <family val="2"/>
    </font>
    <font>
      <b/>
      <sz val="10"/>
      <name val="MS Sans Serif"/>
      <family val="2"/>
    </font>
    <font>
      <sz val="8"/>
      <name val="Tahoma"/>
      <family val="2"/>
    </font>
    <font>
      <b/>
      <sz val="8"/>
      <color indexed="81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b/>
      <sz val="8"/>
      <color indexed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7.5"/>
      <name val="Tahoma"/>
      <family val="2"/>
    </font>
    <font>
      <sz val="8"/>
      <color indexed="8"/>
      <name val="Tahoma"/>
      <family val="2"/>
    </font>
    <font>
      <b/>
      <sz val="12"/>
      <color indexed="10"/>
      <name val="Tahoma"/>
      <family val="2"/>
    </font>
    <font>
      <i/>
      <sz val="8"/>
      <name val="Helvetica-Narrow"/>
    </font>
    <font>
      <b/>
      <i/>
      <sz val="8"/>
      <color theme="0" tint="-0.34998626667073579"/>
      <name val="Helvetica-Narrow"/>
    </font>
    <font>
      <i/>
      <sz val="8"/>
      <color theme="0" tint="-0.34998626667073579"/>
      <name val="Helvetica-Narrow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/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/>
      <bottom/>
      <diagonal/>
    </border>
    <border>
      <left/>
      <right/>
      <top style="thin">
        <color indexed="3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horizontal="left"/>
    </xf>
    <xf numFmtId="0" fontId="4" fillId="0" borderId="0">
      <alignment horizontal="left"/>
    </xf>
    <xf numFmtId="0" fontId="2" fillId="0" borderId="0"/>
    <xf numFmtId="0" fontId="2" fillId="0" borderId="0"/>
    <xf numFmtId="164" fontId="1" fillId="0" borderId="0" applyNumberFormat="0" applyFill="0" applyBorder="0" applyAlignment="0" applyProtection="0">
      <alignment horizontal="right"/>
    </xf>
    <xf numFmtId="1" fontId="3" fillId="0" borderId="0"/>
    <xf numFmtId="166" fontId="3" fillId="0" borderId="0">
      <alignment horizontal="right"/>
    </xf>
  </cellStyleXfs>
  <cellXfs count="57">
    <xf numFmtId="0" fontId="0" fillId="0" borderId="0" xfId="0"/>
    <xf numFmtId="0" fontId="6" fillId="0" borderId="0" xfId="4" applyFont="1"/>
    <xf numFmtId="0" fontId="5" fillId="0" borderId="0" xfId="4" applyFont="1"/>
    <xf numFmtId="0" fontId="5" fillId="0" borderId="0" xfId="4" applyFont="1" applyAlignment="1">
      <alignment horizontal="right" wrapText="1"/>
    </xf>
    <xf numFmtId="0" fontId="2" fillId="0" borderId="0" xfId="3"/>
    <xf numFmtId="0" fontId="8" fillId="0" borderId="0" xfId="3" applyFont="1"/>
    <xf numFmtId="0" fontId="9" fillId="0" borderId="0" xfId="3" applyFont="1"/>
    <xf numFmtId="2" fontId="10" fillId="0" borderId="0" xfId="0" applyNumberFormat="1" applyFont="1"/>
    <xf numFmtId="1" fontId="10" fillId="0" borderId="0" xfId="0" applyNumberFormat="1" applyFont="1"/>
    <xf numFmtId="166" fontId="12" fillId="0" borderId="0" xfId="0" applyNumberFormat="1" applyFont="1" applyAlignment="1">
      <alignment horizontal="center"/>
    </xf>
    <xf numFmtId="0" fontId="10" fillId="0" borderId="0" xfId="4" applyFont="1"/>
    <xf numFmtId="0" fontId="12" fillId="0" borderId="1" xfId="4" applyFont="1" applyBorder="1"/>
    <xf numFmtId="0" fontId="12" fillId="0" borderId="2" xfId="4" applyFont="1" applyBorder="1"/>
    <xf numFmtId="0" fontId="12" fillId="0" borderId="3" xfId="4" applyFont="1" applyBorder="1"/>
    <xf numFmtId="0" fontId="12" fillId="0" borderId="0" xfId="4" applyFont="1"/>
    <xf numFmtId="0" fontId="12" fillId="0" borderId="4" xfId="4" applyFont="1" applyBorder="1"/>
    <xf numFmtId="0" fontId="12" fillId="0" borderId="5" xfId="4" applyFont="1" applyBorder="1"/>
    <xf numFmtId="0" fontId="16" fillId="2" borderId="0" xfId="4" applyFont="1" applyFill="1"/>
    <xf numFmtId="0" fontId="14" fillId="2" borderId="0" xfId="4" applyFont="1" applyFill="1"/>
    <xf numFmtId="49" fontId="17" fillId="0" borderId="2" xfId="4" applyNumberFormat="1" applyFont="1" applyBorder="1" applyAlignment="1">
      <alignment horizontal="right" wrapText="1"/>
    </xf>
    <xf numFmtId="49" fontId="17" fillId="0" borderId="6" xfId="4" applyNumberFormat="1" applyFont="1" applyBorder="1" applyAlignment="1">
      <alignment horizontal="right" wrapText="1"/>
    </xf>
    <xf numFmtId="49" fontId="17" fillId="0" borderId="7" xfId="4" applyNumberFormat="1" applyFont="1" applyBorder="1" applyAlignment="1">
      <alignment horizontal="right" wrapText="1"/>
    </xf>
    <xf numFmtId="49" fontId="17" fillId="0" borderId="0" xfId="4" applyNumberFormat="1" applyFont="1" applyAlignment="1">
      <alignment horizontal="right" wrapText="1"/>
    </xf>
    <xf numFmtId="49" fontId="17" fillId="0" borderId="0" xfId="0" applyNumberFormat="1" applyFont="1" applyAlignment="1">
      <alignment wrapText="1"/>
    </xf>
    <xf numFmtId="49" fontId="17" fillId="0" borderId="0" xfId="0" applyNumberFormat="1" applyFont="1" applyAlignment="1">
      <alignment horizontal="center" wrapText="1"/>
    </xf>
    <xf numFmtId="165" fontId="10" fillId="0" borderId="0" xfId="4" applyNumberFormat="1" applyFont="1"/>
    <xf numFmtId="165" fontId="10" fillId="0" borderId="8" xfId="4" applyNumberFormat="1" applyFont="1" applyBorder="1"/>
    <xf numFmtId="3" fontId="10" fillId="0" borderId="0" xfId="4" applyNumberFormat="1" applyFont="1"/>
    <xf numFmtId="165" fontId="13" fillId="0" borderId="0" xfId="4" applyNumberFormat="1" applyFont="1"/>
    <xf numFmtId="0" fontId="15" fillId="0" borderId="0" xfId="0" applyFont="1"/>
    <xf numFmtId="2" fontId="10" fillId="0" borderId="0" xfId="4" applyNumberFormat="1" applyFont="1"/>
    <xf numFmtId="165" fontId="18" fillId="3" borderId="0" xfId="4" applyNumberFormat="1" applyFont="1" applyFill="1"/>
    <xf numFmtId="165" fontId="18" fillId="3" borderId="6" xfId="4" applyNumberFormat="1" applyFont="1" applyFill="1" applyBorder="1"/>
    <xf numFmtId="165" fontId="18" fillId="3" borderId="9" xfId="4" applyNumberFormat="1" applyFont="1" applyFill="1" applyBorder="1"/>
    <xf numFmtId="166" fontId="18" fillId="3" borderId="9" xfId="4" applyNumberFormat="1" applyFont="1" applyFill="1" applyBorder="1"/>
    <xf numFmtId="165" fontId="18" fillId="3" borderId="8" xfId="4" applyNumberFormat="1" applyFont="1" applyFill="1" applyBorder="1"/>
    <xf numFmtId="166" fontId="18" fillId="3" borderId="0" xfId="4" applyNumberFormat="1" applyFont="1" applyFill="1"/>
    <xf numFmtId="166" fontId="12" fillId="0" borderId="0" xfId="4" applyNumberFormat="1" applyFont="1"/>
    <xf numFmtId="0" fontId="6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19" fillId="0" borderId="0" xfId="4" applyFont="1"/>
    <xf numFmtId="165" fontId="10" fillId="4" borderId="10" xfId="4" applyNumberFormat="1" applyFont="1" applyFill="1" applyBorder="1"/>
    <xf numFmtId="165" fontId="10" fillId="4" borderId="11" xfId="4" applyNumberFormat="1" applyFont="1" applyFill="1" applyBorder="1"/>
    <xf numFmtId="166" fontId="12" fillId="4" borderId="12" xfId="4" applyNumberFormat="1" applyFont="1" applyFill="1" applyBorder="1"/>
    <xf numFmtId="0" fontId="13" fillId="0" borderId="0" xfId="4" applyFont="1"/>
    <xf numFmtId="49" fontId="17" fillId="0" borderId="9" xfId="4" applyNumberFormat="1" applyFont="1" applyBorder="1" applyAlignment="1">
      <alignment horizontal="right" wrapText="1"/>
    </xf>
    <xf numFmtId="165" fontId="10" fillId="4" borderId="13" xfId="4" applyNumberFormat="1" applyFont="1" applyFill="1" applyBorder="1"/>
    <xf numFmtId="0" fontId="12" fillId="0" borderId="0" xfId="4" applyFont="1" applyAlignment="1">
      <alignment horizontal="right"/>
    </xf>
    <xf numFmtId="167" fontId="18" fillId="0" borderId="0" xfId="0" applyNumberFormat="1" applyFont="1" applyAlignment="1">
      <alignment horizontal="center"/>
    </xf>
    <xf numFmtId="165" fontId="10" fillId="4" borderId="0" xfId="4" applyNumberFormat="1" applyFont="1" applyFill="1"/>
    <xf numFmtId="165" fontId="10" fillId="0" borderId="0" xfId="0" applyNumberFormat="1" applyFont="1"/>
    <xf numFmtId="166" fontId="10" fillId="0" borderId="0" xfId="0" applyNumberFormat="1" applyFont="1"/>
    <xf numFmtId="0" fontId="20" fillId="0" borderId="0" xfId="4" applyFont="1" applyAlignment="1">
      <alignment horizontal="right"/>
    </xf>
    <xf numFmtId="164" fontId="21" fillId="0" borderId="0" xfId="4" applyNumberFormat="1" applyFont="1" applyAlignment="1">
      <alignment horizontal="right" wrapText="1"/>
    </xf>
    <xf numFmtId="164" fontId="22" fillId="0" borderId="0" xfId="4" applyNumberFormat="1" applyFont="1"/>
    <xf numFmtId="0" fontId="22" fillId="0" borderId="0" xfId="4" applyFont="1" applyAlignment="1">
      <alignment horizontal="right"/>
    </xf>
  </cellXfs>
  <cellStyles count="8">
    <cellStyle name="Data" xfId="1" xr:uid="{00000000-0005-0000-0000-000000000000}"/>
    <cellStyle name="Heading" xfId="2" xr:uid="{00000000-0005-0000-0000-000001000000}"/>
    <cellStyle name="Normal" xfId="0" builtinId="0"/>
    <cellStyle name="Normal_AWS_5DAY" xfId="3" xr:uid="{00000000-0005-0000-0000-000003000000}"/>
    <cellStyle name="Normal_DailyObsMth" xfId="4" xr:uid="{00000000-0005-0000-0000-000004000000}"/>
    <cellStyle name="Table" xfId="5" xr:uid="{00000000-0005-0000-0000-000005000000}"/>
    <cellStyle name="Value" xfId="6" xr:uid="{00000000-0005-0000-0000-000006000000}"/>
    <cellStyle name="WindData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4</xdr:row>
      <xdr:rowOff>182880</xdr:rowOff>
    </xdr:from>
    <xdr:to>
      <xdr:col>19</xdr:col>
      <xdr:colOff>335280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43E90A-F7AF-42D4-966B-2C461277C3DE}"/>
            </a:ext>
          </a:extLst>
        </xdr:cNvPr>
        <xdr:cNvSpPr txBox="1"/>
      </xdr:nvSpPr>
      <xdr:spPr>
        <a:xfrm>
          <a:off x="8542020" y="1211580"/>
          <a:ext cx="2849880" cy="701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Calculate</a:t>
          </a:r>
          <a:r>
            <a:rPr lang="en-GB" sz="1100" baseline="0">
              <a:solidFill>
                <a:srgbClr val="FF0000"/>
              </a:solidFill>
            </a:rPr>
            <a:t> or log daily values of VWM speed and direction; paste these in and refer to end for period VMW direction deg and speed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CLINK3\FILES\AWS_97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obs"/>
      <sheetName val="R'fall"/>
      <sheetName val="Hrly obs"/>
      <sheetName val="Charts"/>
      <sheetName val="Hrly obs-Mth"/>
      <sheetName val="HrlyObsGraph"/>
      <sheetName val="DailyObs"/>
      <sheetName val="DailyObsWkg"/>
      <sheetName val="Extremes"/>
      <sheetName val="DailyObsMth"/>
      <sheetName val="dd mth"/>
      <sheetName val="Hourly analysis"/>
      <sheetName val="VectorMeanWin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tabSelected="1" workbookViewId="0">
      <selection activeCell="B1" sqref="B1"/>
    </sheetView>
  </sheetViews>
  <sheetFormatPr defaultColWidth="12.83203125" defaultRowHeight="12.9"/>
  <cols>
    <col min="1" max="1" width="24.33203125" style="4" customWidth="1"/>
    <col min="2" max="2" width="34" style="4" customWidth="1"/>
    <col min="3" max="16384" width="12.83203125" style="4"/>
  </cols>
  <sheetData>
    <row r="1" spans="1:2">
      <c r="B1" s="5" t="s">
        <v>46</v>
      </c>
    </row>
    <row r="2" spans="1:2" s="6" customFormat="1">
      <c r="A2" s="6" t="s">
        <v>6</v>
      </c>
      <c r="B2" s="6" t="s">
        <v>7</v>
      </c>
    </row>
    <row r="3" spans="1:2">
      <c r="B3" s="4" t="s">
        <v>8</v>
      </c>
    </row>
    <row r="4" spans="1:2">
      <c r="B4" s="4" t="s">
        <v>9</v>
      </c>
    </row>
    <row r="5" spans="1:2">
      <c r="B5" s="4" t="s">
        <v>10</v>
      </c>
    </row>
    <row r="7" spans="1:2">
      <c r="B7" s="4" t="s">
        <v>11</v>
      </c>
    </row>
    <row r="8" spans="1:2">
      <c r="B8" s="4" t="s">
        <v>12</v>
      </c>
    </row>
    <row r="9" spans="1:2">
      <c r="B9" s="4" t="s">
        <v>13</v>
      </c>
    </row>
    <row r="10" spans="1:2">
      <c r="A10" s="4">
        <v>0</v>
      </c>
      <c r="B10" s="4" t="s">
        <v>14</v>
      </c>
    </row>
    <row r="11" spans="1:2">
      <c r="B11" s="4" t="s">
        <v>15</v>
      </c>
    </row>
    <row r="12" spans="1:2">
      <c r="B12" s="4" t="s">
        <v>16</v>
      </c>
    </row>
    <row r="13" spans="1:2">
      <c r="B13" s="4" t="s">
        <v>17</v>
      </c>
    </row>
    <row r="14" spans="1:2">
      <c r="B14" s="4" t="s">
        <v>18</v>
      </c>
    </row>
    <row r="16" spans="1:2">
      <c r="B16" s="4" t="s">
        <v>19</v>
      </c>
    </row>
    <row r="17" spans="1:2">
      <c r="B17" s="4" t="s">
        <v>20</v>
      </c>
    </row>
  </sheetData>
  <phoneticPr fontId="3" type="noConversion"/>
  <printOptions gridLines="1" gridLinesSet="0"/>
  <pageMargins left="0.75" right="0.75" top="1" bottom="1" header="0.5" footer="0.5"/>
  <pageSetup paperSize="9" orientation="portrait" horizontalDpi="409" verticalDpi="409" r:id="rId1"/>
  <headerFooter alignWithMargins="0">
    <oddHeader>&amp;F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R23"/>
  <sheetViews>
    <sheetView showGridLines="0" workbookViewId="0">
      <selection activeCell="G5" sqref="G5"/>
    </sheetView>
  </sheetViews>
  <sheetFormatPr defaultColWidth="9.58203125" defaultRowHeight="10.3"/>
  <cols>
    <col min="1" max="1" width="9.58203125" style="1" customWidth="1"/>
    <col min="2" max="2" width="9.08203125" style="1" customWidth="1"/>
    <col min="3" max="3" width="8" style="1" customWidth="1"/>
    <col min="4" max="6" width="8.58203125" style="1" customWidth="1"/>
    <col min="7" max="16384" width="9.58203125" style="1"/>
  </cols>
  <sheetData>
    <row r="1" spans="1:18" ht="22.5" customHeight="1">
      <c r="B1" s="41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2" customFormat="1" ht="13.5" customHeight="1">
      <c r="B2" s="11" t="s">
        <v>30</v>
      </c>
      <c r="C2" s="12"/>
      <c r="D2" s="12"/>
      <c r="E2" s="12"/>
      <c r="F2" s="12"/>
      <c r="G2" s="11" t="s">
        <v>2</v>
      </c>
      <c r="H2" s="13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s="2" customFormat="1" ht="12.75" customHeight="1">
      <c r="B3" s="15"/>
      <c r="C3" s="16"/>
      <c r="D3" s="16"/>
      <c r="E3" s="16"/>
      <c r="F3" s="16"/>
      <c r="G3" s="11" t="s">
        <v>29</v>
      </c>
      <c r="H3" s="13"/>
      <c r="I3" s="14"/>
      <c r="J3" s="17" t="s">
        <v>31</v>
      </c>
      <c r="K3" s="18"/>
      <c r="L3" s="18"/>
      <c r="M3" s="18"/>
      <c r="N3" s="18"/>
      <c r="O3" s="18"/>
      <c r="P3" s="18"/>
      <c r="Q3" s="18"/>
      <c r="R3" s="14"/>
    </row>
    <row r="4" spans="1:18" s="3" customFormat="1" ht="33" customHeight="1">
      <c r="A4" s="3" t="s">
        <v>35</v>
      </c>
      <c r="B4" s="19" t="s">
        <v>5</v>
      </c>
      <c r="C4" s="19" t="s">
        <v>4</v>
      </c>
      <c r="D4" s="19" t="s">
        <v>3</v>
      </c>
      <c r="E4" s="46" t="s">
        <v>38</v>
      </c>
      <c r="F4" s="46" t="s">
        <v>42</v>
      </c>
      <c r="G4" s="20" t="s">
        <v>0</v>
      </c>
      <c r="H4" s="21" t="s">
        <v>1</v>
      </c>
      <c r="I4" s="22"/>
      <c r="J4" s="23" t="s">
        <v>21</v>
      </c>
      <c r="K4" s="23" t="s">
        <v>22</v>
      </c>
      <c r="L4" s="23" t="s">
        <v>23</v>
      </c>
      <c r="M4" s="23" t="s">
        <v>24</v>
      </c>
      <c r="N4" s="23" t="s">
        <v>25</v>
      </c>
      <c r="O4" s="23" t="s">
        <v>26</v>
      </c>
      <c r="P4" s="23" t="s">
        <v>27</v>
      </c>
      <c r="Q4" s="24" t="s">
        <v>28</v>
      </c>
      <c r="R4" s="22"/>
    </row>
    <row r="5" spans="1:18" ht="20.25" customHeight="1">
      <c r="A5" s="1">
        <v>5</v>
      </c>
      <c r="B5" s="32">
        <v>0.47099999999999997</v>
      </c>
      <c r="C5" s="32">
        <v>0.39800000000000002</v>
      </c>
      <c r="D5" s="34">
        <v>39.020000000000003</v>
      </c>
      <c r="E5" s="35">
        <v>31.83</v>
      </c>
      <c r="F5" s="31">
        <v>0.89400000000000002</v>
      </c>
      <c r="G5" s="7">
        <f t="shared" ref="G5:G16" si="0">IF(C5&gt;0,C5*COS(D5*(PI()/180)),$L$1)</f>
        <v>0.30921664346329208</v>
      </c>
      <c r="H5" s="7">
        <f t="shared" ref="H5:H16" si="1">IF(B5&gt;0,C5*SIN(D5*(PI()/180)),$H$1)</f>
        <v>0.25057746787230356</v>
      </c>
      <c r="I5" s="10"/>
      <c r="J5" s="7">
        <f t="shared" ref="J5:J18" si="2">G5/H5</f>
        <v>1.2340161551192286</v>
      </c>
      <c r="K5" s="7">
        <f t="shared" ref="K5:K18" si="3">IF(J5&lt;0,-1*J5,J5)</f>
        <v>1.2340161551192286</v>
      </c>
      <c r="L5" s="7">
        <f t="shared" ref="L5:L18" si="4">ATAN(K5)*180/PI()</f>
        <v>50.98</v>
      </c>
      <c r="M5" s="8">
        <f t="shared" ref="M5:M18" si="5">IF(AND(G5&gt;0,H5&gt;0),90-L5,0)</f>
        <v>39.020000000000003</v>
      </c>
      <c r="N5" s="8">
        <f t="shared" ref="N5:N18" si="6">IF(AND(G5&lt;0,H5&gt;0),90+L5,0)</f>
        <v>0</v>
      </c>
      <c r="O5" s="8">
        <f t="shared" ref="O5:O18" si="7">IF(AND(G5&lt;0,H5&lt;0),270-L5,0)</f>
        <v>0</v>
      </c>
      <c r="P5" s="8">
        <f t="shared" ref="P5:P18" si="8">IF(AND(G5&gt;0,H5&lt;0),270+L5,0)</f>
        <v>0</v>
      </c>
      <c r="Q5" s="9">
        <f t="shared" ref="Q5:Q18" si="9">MAX(M5:P5)</f>
        <v>39.020000000000003</v>
      </c>
      <c r="R5" s="10"/>
    </row>
    <row r="6" spans="1:18">
      <c r="A6" s="1">
        <v>10</v>
      </c>
      <c r="B6" s="35">
        <v>0.436</v>
      </c>
      <c r="C6" s="35">
        <v>0.373</v>
      </c>
      <c r="D6" s="36">
        <v>305.10000000000002</v>
      </c>
      <c r="E6" s="35">
        <v>30.73</v>
      </c>
      <c r="F6" s="31">
        <v>0.66100000000000003</v>
      </c>
      <c r="G6" s="7">
        <f t="shared" si="0"/>
        <v>0.21447695901214286</v>
      </c>
      <c r="H6" s="7">
        <f t="shared" si="1"/>
        <v>-0.30516984459953378</v>
      </c>
      <c r="I6" s="10"/>
      <c r="J6" s="7">
        <f t="shared" si="2"/>
        <v>-0.7028117712403571</v>
      </c>
      <c r="K6" s="7">
        <f t="shared" si="3"/>
        <v>0.7028117712403571</v>
      </c>
      <c r="L6" s="7">
        <f t="shared" si="4"/>
        <v>35.099999999999987</v>
      </c>
      <c r="M6" s="8">
        <f t="shared" si="5"/>
        <v>0</v>
      </c>
      <c r="N6" s="8">
        <f t="shared" si="6"/>
        <v>0</v>
      </c>
      <c r="O6" s="8">
        <f t="shared" si="7"/>
        <v>0</v>
      </c>
      <c r="P6" s="8">
        <f t="shared" si="8"/>
        <v>305.09999999999997</v>
      </c>
      <c r="Q6" s="9">
        <f t="shared" si="9"/>
        <v>305.09999999999997</v>
      </c>
      <c r="R6" s="10"/>
    </row>
    <row r="7" spans="1:18">
      <c r="A7" s="1">
        <v>15</v>
      </c>
      <c r="B7" s="35">
        <v>1.115</v>
      </c>
      <c r="C7" s="35">
        <v>1.07</v>
      </c>
      <c r="D7" s="36">
        <v>221.1</v>
      </c>
      <c r="E7" s="35">
        <v>16.25</v>
      </c>
      <c r="F7" s="31">
        <v>2.6890000000000001</v>
      </c>
      <c r="G7" s="7">
        <f t="shared" si="0"/>
        <v>-0.80631282976275287</v>
      </c>
      <c r="H7" s="7">
        <f t="shared" si="1"/>
        <v>-0.70339151299968217</v>
      </c>
      <c r="I7" s="10"/>
      <c r="J7" s="7">
        <f t="shared" si="2"/>
        <v>1.1463215220271177</v>
      </c>
      <c r="K7" s="7">
        <f t="shared" si="3"/>
        <v>1.1463215220271177</v>
      </c>
      <c r="L7" s="7">
        <f t="shared" si="4"/>
        <v>48.900000000000027</v>
      </c>
      <c r="M7" s="8">
        <f t="shared" si="5"/>
        <v>0</v>
      </c>
      <c r="N7" s="8">
        <f t="shared" si="6"/>
        <v>0</v>
      </c>
      <c r="O7" s="8">
        <f t="shared" si="7"/>
        <v>221.09999999999997</v>
      </c>
      <c r="P7" s="8">
        <f t="shared" si="8"/>
        <v>0</v>
      </c>
      <c r="Q7" s="9">
        <f t="shared" si="9"/>
        <v>221.09999999999997</v>
      </c>
      <c r="R7" s="10"/>
    </row>
    <row r="8" spans="1:18">
      <c r="A8" s="1">
        <v>20</v>
      </c>
      <c r="B8" s="35">
        <v>2.383</v>
      </c>
      <c r="C8" s="35">
        <v>2.371</v>
      </c>
      <c r="D8" s="36">
        <v>215.6</v>
      </c>
      <c r="E8" s="35">
        <v>5.5330000000000004</v>
      </c>
      <c r="F8" s="31">
        <v>3.0710000000000002</v>
      </c>
      <c r="G8" s="7">
        <f t="shared" si="0"/>
        <v>-1.9278619044425029</v>
      </c>
      <c r="H8" s="7">
        <f t="shared" si="1"/>
        <v>-1.380213562242933</v>
      </c>
      <c r="I8" s="10"/>
      <c r="J8" s="7">
        <f t="shared" si="2"/>
        <v>1.3967852201869451</v>
      </c>
      <c r="K8" s="7">
        <f t="shared" si="3"/>
        <v>1.3967852201869451</v>
      </c>
      <c r="L8" s="7">
        <f t="shared" si="4"/>
        <v>54.400000000000006</v>
      </c>
      <c r="M8" s="8">
        <f t="shared" si="5"/>
        <v>0</v>
      </c>
      <c r="N8" s="8">
        <f t="shared" si="6"/>
        <v>0</v>
      </c>
      <c r="O8" s="8">
        <f t="shared" si="7"/>
        <v>215.6</v>
      </c>
      <c r="P8" s="8">
        <f t="shared" si="8"/>
        <v>0</v>
      </c>
      <c r="Q8" s="9">
        <f t="shared" si="9"/>
        <v>215.6</v>
      </c>
      <c r="R8" s="10"/>
    </row>
    <row r="9" spans="1:18">
      <c r="A9" s="1">
        <v>25</v>
      </c>
      <c r="B9" s="35">
        <v>2.036</v>
      </c>
      <c r="C9" s="35">
        <v>2.0190000000000001</v>
      </c>
      <c r="D9" s="36">
        <v>227</v>
      </c>
      <c r="E9" s="35">
        <v>7.3319999999999999</v>
      </c>
      <c r="F9" s="31">
        <v>2.6240000000000001</v>
      </c>
      <c r="G9" s="7">
        <f t="shared" si="0"/>
        <v>-1.3769546889661848</v>
      </c>
      <c r="H9" s="7">
        <f t="shared" si="1"/>
        <v>-1.4766031235691053</v>
      </c>
      <c r="I9" s="10"/>
      <c r="J9" s="7">
        <f t="shared" si="2"/>
        <v>0.93251508613766187</v>
      </c>
      <c r="K9" s="7">
        <f t="shared" si="3"/>
        <v>0.93251508613766187</v>
      </c>
      <c r="L9" s="7">
        <f t="shared" si="4"/>
        <v>43.000000000000007</v>
      </c>
      <c r="M9" s="8">
        <f t="shared" si="5"/>
        <v>0</v>
      </c>
      <c r="N9" s="8">
        <f t="shared" si="6"/>
        <v>0</v>
      </c>
      <c r="O9" s="8">
        <f t="shared" si="7"/>
        <v>227</v>
      </c>
      <c r="P9" s="8">
        <f t="shared" si="8"/>
        <v>0</v>
      </c>
      <c r="Q9" s="9">
        <f t="shared" si="9"/>
        <v>227</v>
      </c>
      <c r="R9" s="10"/>
    </row>
    <row r="10" spans="1:18">
      <c r="A10" s="1">
        <v>30</v>
      </c>
      <c r="B10" s="35">
        <v>1.9339999999999999</v>
      </c>
      <c r="C10" s="35">
        <v>1.885</v>
      </c>
      <c r="D10" s="36">
        <v>225.6</v>
      </c>
      <c r="E10" s="35">
        <v>12.81</v>
      </c>
      <c r="F10" s="31">
        <v>2.8319999999999999</v>
      </c>
      <c r="G10" s="7">
        <f t="shared" si="0"/>
        <v>-1.3188653968676942</v>
      </c>
      <c r="H10" s="7">
        <f t="shared" si="1"/>
        <v>-1.3467810011078338</v>
      </c>
      <c r="I10" s="10"/>
      <c r="J10" s="7">
        <f t="shared" si="2"/>
        <v>0.97927235072578478</v>
      </c>
      <c r="K10" s="7">
        <f t="shared" si="3"/>
        <v>0.97927235072578478</v>
      </c>
      <c r="L10" s="7">
        <f t="shared" si="4"/>
        <v>44.400000000000013</v>
      </c>
      <c r="M10" s="8">
        <f t="shared" si="5"/>
        <v>0</v>
      </c>
      <c r="N10" s="8">
        <f t="shared" si="6"/>
        <v>0</v>
      </c>
      <c r="O10" s="8">
        <f t="shared" si="7"/>
        <v>225.6</v>
      </c>
      <c r="P10" s="8">
        <f t="shared" si="8"/>
        <v>0</v>
      </c>
      <c r="Q10" s="9">
        <f t="shared" si="9"/>
        <v>225.6</v>
      </c>
      <c r="R10" s="10"/>
    </row>
    <row r="11" spans="1:18">
      <c r="A11" s="1">
        <v>35</v>
      </c>
      <c r="B11" s="35">
        <v>0.88500000000000001</v>
      </c>
      <c r="C11" s="35">
        <v>0.76200000000000001</v>
      </c>
      <c r="D11" s="36">
        <v>232.7</v>
      </c>
      <c r="E11" s="35">
        <v>30.29</v>
      </c>
      <c r="F11" s="31">
        <v>1.9370000000000001</v>
      </c>
      <c r="G11" s="7">
        <f t="shared" si="0"/>
        <v>-0.46176316100247211</v>
      </c>
      <c r="H11" s="7">
        <f t="shared" si="1"/>
        <v>-0.60615079241143044</v>
      </c>
      <c r="I11" s="10"/>
      <c r="J11" s="7">
        <f t="shared" si="2"/>
        <v>0.76179585473352995</v>
      </c>
      <c r="K11" s="7">
        <f t="shared" si="3"/>
        <v>0.76179585473352995</v>
      </c>
      <c r="L11" s="7">
        <f t="shared" si="4"/>
        <v>37.300000000000033</v>
      </c>
      <c r="M11" s="8">
        <f t="shared" si="5"/>
        <v>0</v>
      </c>
      <c r="N11" s="8">
        <f t="shared" si="6"/>
        <v>0</v>
      </c>
      <c r="O11" s="8">
        <f t="shared" si="7"/>
        <v>232.69999999999996</v>
      </c>
      <c r="P11" s="8">
        <f t="shared" si="8"/>
        <v>0</v>
      </c>
      <c r="Q11" s="9">
        <f t="shared" si="9"/>
        <v>232.69999999999996</v>
      </c>
      <c r="R11" s="10"/>
    </row>
    <row r="12" spans="1:18">
      <c r="A12" s="1">
        <v>40</v>
      </c>
      <c r="B12" s="35">
        <v>0.753</v>
      </c>
      <c r="C12" s="35">
        <v>0.72399999999999998</v>
      </c>
      <c r="D12" s="36">
        <v>4.5670000000000002</v>
      </c>
      <c r="E12" s="35">
        <v>15.97</v>
      </c>
      <c r="F12" s="31">
        <v>1.4710000000000001</v>
      </c>
      <c r="G12" s="7">
        <f t="shared" si="0"/>
        <v>0.72170123077707315</v>
      </c>
      <c r="H12" s="7">
        <f t="shared" si="1"/>
        <v>5.7648360730012629E-2</v>
      </c>
      <c r="I12" s="10"/>
      <c r="J12" s="7">
        <f t="shared" si="2"/>
        <v>12.519024333702248</v>
      </c>
      <c r="K12" s="7">
        <f t="shared" si="3"/>
        <v>12.519024333702248</v>
      </c>
      <c r="L12" s="7">
        <f t="shared" si="4"/>
        <v>85.433000000000007</v>
      </c>
      <c r="M12" s="8">
        <f t="shared" si="5"/>
        <v>4.5669999999999931</v>
      </c>
      <c r="N12" s="8">
        <f t="shared" si="6"/>
        <v>0</v>
      </c>
      <c r="O12" s="8">
        <f t="shared" si="7"/>
        <v>0</v>
      </c>
      <c r="P12" s="8">
        <f t="shared" si="8"/>
        <v>0</v>
      </c>
      <c r="Q12" s="9">
        <f t="shared" si="9"/>
        <v>4.5669999999999931</v>
      </c>
      <c r="R12" s="10"/>
    </row>
    <row r="13" spans="1:18">
      <c r="A13" s="1">
        <v>45</v>
      </c>
      <c r="B13" s="35">
        <v>0.873</v>
      </c>
      <c r="C13" s="35">
        <v>0.73899999999999999</v>
      </c>
      <c r="D13" s="36">
        <v>22.79</v>
      </c>
      <c r="E13" s="35">
        <v>31.75</v>
      </c>
      <c r="F13" s="31">
        <v>2.6240000000000001</v>
      </c>
      <c r="G13" s="7">
        <f t="shared" si="0"/>
        <v>0.68130684034264299</v>
      </c>
      <c r="H13" s="7">
        <f t="shared" si="1"/>
        <v>0.28625511227281908</v>
      </c>
      <c r="I13" s="10"/>
      <c r="J13" s="7">
        <f t="shared" si="2"/>
        <v>2.3800687258759412</v>
      </c>
      <c r="K13" s="7">
        <f t="shared" si="3"/>
        <v>2.3800687258759412</v>
      </c>
      <c r="L13" s="7">
        <f t="shared" si="4"/>
        <v>67.210000000000008</v>
      </c>
      <c r="M13" s="8">
        <f t="shared" si="5"/>
        <v>22.789999999999992</v>
      </c>
      <c r="N13" s="8">
        <f t="shared" si="6"/>
        <v>0</v>
      </c>
      <c r="O13" s="8">
        <f t="shared" si="7"/>
        <v>0</v>
      </c>
      <c r="P13" s="8">
        <f t="shared" si="8"/>
        <v>0</v>
      </c>
      <c r="Q13" s="9">
        <f t="shared" si="9"/>
        <v>22.789999999999992</v>
      </c>
      <c r="R13" s="10"/>
    </row>
    <row r="14" spans="1:18">
      <c r="A14" s="1">
        <v>50</v>
      </c>
      <c r="B14" s="35">
        <v>1.772</v>
      </c>
      <c r="C14" s="35">
        <v>1.63</v>
      </c>
      <c r="D14" s="36">
        <v>33.04</v>
      </c>
      <c r="E14" s="35">
        <v>22.94</v>
      </c>
      <c r="F14" s="31">
        <v>3.3239999999999998</v>
      </c>
      <c r="G14" s="7">
        <f t="shared" si="0"/>
        <v>1.3664129181291289</v>
      </c>
      <c r="H14" s="7">
        <f t="shared" si="1"/>
        <v>0.88871577974616744</v>
      </c>
      <c r="I14" s="10"/>
      <c r="J14" s="7">
        <f t="shared" si="2"/>
        <v>1.5375139603343153</v>
      </c>
      <c r="K14" s="7">
        <f t="shared" si="3"/>
        <v>1.5375139603343153</v>
      </c>
      <c r="L14" s="7">
        <f t="shared" si="4"/>
        <v>56.96</v>
      </c>
      <c r="M14" s="8">
        <f t="shared" si="5"/>
        <v>33.04</v>
      </c>
      <c r="N14" s="8">
        <f t="shared" si="6"/>
        <v>0</v>
      </c>
      <c r="O14" s="8">
        <f t="shared" si="7"/>
        <v>0</v>
      </c>
      <c r="P14" s="8">
        <f t="shared" si="8"/>
        <v>0</v>
      </c>
      <c r="Q14" s="9">
        <f t="shared" si="9"/>
        <v>33.04</v>
      </c>
      <c r="R14" s="10"/>
    </row>
    <row r="15" spans="1:18">
      <c r="A15" s="1">
        <v>55</v>
      </c>
      <c r="B15" s="35">
        <v>1.944</v>
      </c>
      <c r="C15" s="35">
        <v>1.764</v>
      </c>
      <c r="D15" s="36">
        <v>38.36</v>
      </c>
      <c r="E15" s="35">
        <v>24.63</v>
      </c>
      <c r="F15" s="31">
        <v>3.3759999999999999</v>
      </c>
      <c r="G15" s="7">
        <f t="shared" si="0"/>
        <v>1.3831998679444681</v>
      </c>
      <c r="H15" s="7">
        <f t="shared" si="1"/>
        <v>1.0947392955943465</v>
      </c>
      <c r="I15" s="10"/>
      <c r="J15" s="7">
        <f t="shared" si="2"/>
        <v>1.2634970476633098</v>
      </c>
      <c r="K15" s="7">
        <f t="shared" si="3"/>
        <v>1.2634970476633098</v>
      </c>
      <c r="L15" s="7">
        <f t="shared" si="4"/>
        <v>51.640000000000008</v>
      </c>
      <c r="M15" s="8">
        <f t="shared" si="5"/>
        <v>38.359999999999992</v>
      </c>
      <c r="N15" s="8">
        <f t="shared" si="6"/>
        <v>0</v>
      </c>
      <c r="O15" s="8">
        <f t="shared" si="7"/>
        <v>0</v>
      </c>
      <c r="P15" s="8">
        <f t="shared" si="8"/>
        <v>0</v>
      </c>
      <c r="Q15" s="9">
        <f t="shared" si="9"/>
        <v>38.359999999999992</v>
      </c>
      <c r="R15" s="10"/>
    </row>
    <row r="16" spans="1:18">
      <c r="A16" s="1">
        <v>60</v>
      </c>
      <c r="B16" s="35">
        <v>1.871</v>
      </c>
      <c r="C16" s="35">
        <v>1.7549999999999999</v>
      </c>
      <c r="D16" s="36">
        <v>30.88</v>
      </c>
      <c r="E16" s="35">
        <v>20.149999999999999</v>
      </c>
      <c r="F16" s="31">
        <v>4.3280000000000003</v>
      </c>
      <c r="G16" s="7">
        <f t="shared" si="0"/>
        <v>1.5062184185915279</v>
      </c>
      <c r="H16" s="7">
        <f t="shared" si="1"/>
        <v>0.90073918283576226</v>
      </c>
      <c r="I16" s="10"/>
      <c r="J16" s="7">
        <f t="shared" si="2"/>
        <v>1.6722026167991926</v>
      </c>
      <c r="K16" s="7">
        <f t="shared" si="3"/>
        <v>1.6722026167991926</v>
      </c>
      <c r="L16" s="7">
        <f t="shared" si="4"/>
        <v>59.12</v>
      </c>
      <c r="M16" s="8">
        <f t="shared" si="5"/>
        <v>30.880000000000003</v>
      </c>
      <c r="N16" s="8">
        <f t="shared" si="6"/>
        <v>0</v>
      </c>
      <c r="O16" s="8">
        <f t="shared" si="7"/>
        <v>0</v>
      </c>
      <c r="P16" s="8">
        <f t="shared" si="8"/>
        <v>0</v>
      </c>
      <c r="Q16" s="9">
        <f t="shared" si="9"/>
        <v>30.880000000000003</v>
      </c>
      <c r="R16" s="10"/>
    </row>
    <row r="17" spans="1:18">
      <c r="B17" s="35"/>
      <c r="C17" s="31"/>
      <c r="D17" s="36"/>
      <c r="E17" s="36"/>
      <c r="F17" s="36"/>
      <c r="G17" s="7"/>
      <c r="H17" s="7"/>
      <c r="I17" s="10"/>
      <c r="J17" s="7"/>
      <c r="K17" s="7"/>
      <c r="L17" s="7"/>
      <c r="M17" s="8"/>
      <c r="N17" s="8"/>
      <c r="O17" s="8"/>
      <c r="P17" s="8"/>
      <c r="Q17" s="9"/>
      <c r="R17" s="10"/>
    </row>
    <row r="18" spans="1:18" ht="18.75" customHeight="1">
      <c r="B18" s="45" t="s">
        <v>36</v>
      </c>
      <c r="C18" s="10"/>
      <c r="D18" s="10"/>
      <c r="E18" s="10"/>
      <c r="F18" s="10"/>
      <c r="G18" s="27">
        <f>SUM(G5:G17)</f>
        <v>0.29077489721866923</v>
      </c>
      <c r="H18" s="27">
        <f>SUM(H5:H17)</f>
        <v>-2.3396346378791066</v>
      </c>
      <c r="I18" s="10"/>
      <c r="J18" s="7">
        <f t="shared" si="2"/>
        <v>-0.12428218171802179</v>
      </c>
      <c r="K18" s="7">
        <f t="shared" si="3"/>
        <v>0.12428218171802179</v>
      </c>
      <c r="L18" s="7">
        <f t="shared" si="4"/>
        <v>7.0845175575055084</v>
      </c>
      <c r="M18" s="8">
        <f t="shared" si="5"/>
        <v>0</v>
      </c>
      <c r="N18" s="8">
        <f t="shared" si="6"/>
        <v>0</v>
      </c>
      <c r="O18" s="8">
        <f t="shared" si="7"/>
        <v>0</v>
      </c>
      <c r="P18" s="8">
        <f t="shared" si="8"/>
        <v>277.08451755750554</v>
      </c>
      <c r="Q18" s="9">
        <f t="shared" si="9"/>
        <v>277.08451755750554</v>
      </c>
      <c r="R18" s="10"/>
    </row>
    <row r="19" spans="1:18">
      <c r="B19" s="42">
        <f>AVERAGE(B5:B16)</f>
        <v>1.3727499999999999</v>
      </c>
      <c r="C19" s="43">
        <f>SQRT((G19*G19)+(H19*H19))</f>
        <v>0.19646953891012503</v>
      </c>
      <c r="D19" s="44">
        <f>Q18</f>
        <v>277.08451755750554</v>
      </c>
      <c r="E19" s="47">
        <f>AVERAGE(E5:E16)</f>
        <v>20.85125</v>
      </c>
      <c r="F19" s="50">
        <f>MAX(F5:F16)</f>
        <v>4.3280000000000003</v>
      </c>
      <c r="G19" s="30">
        <f>AVERAGE(G5:G17)</f>
        <v>2.4231241434889101E-2</v>
      </c>
      <c r="H19" s="30">
        <f>AVERAGE(H5:H17)</f>
        <v>-0.19496955315659223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>
      <c r="B20" s="10"/>
      <c r="C20" s="10"/>
      <c r="D20" s="28"/>
      <c r="E20" s="28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10.75">
      <c r="A21" s="53" t="s">
        <v>43</v>
      </c>
      <c r="B21" s="25">
        <f>MAX(B5:B17)</f>
        <v>2.383</v>
      </c>
      <c r="C21" s="25"/>
      <c r="D21" s="25"/>
      <c r="E21" s="25"/>
      <c r="F21" s="2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10.75">
      <c r="A22" s="53" t="s">
        <v>44</v>
      </c>
      <c r="B22" s="25">
        <f>MIN(B5:B17)</f>
        <v>0.436</v>
      </c>
      <c r="C22" s="25"/>
      <c r="D22" s="25"/>
      <c r="E22" s="25"/>
      <c r="F22" s="2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11.15">
      <c r="B23" s="10"/>
      <c r="C23" s="10"/>
      <c r="D23" s="29"/>
      <c r="E23" s="29"/>
      <c r="F23" s="2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</sheetData>
  <phoneticPr fontId="3" type="noConversion"/>
  <printOptions gridLinesSet="0"/>
  <pageMargins left="0.75" right="0.24" top="1" bottom="1" header="0.5" footer="0.5"/>
  <pageSetup paperSize="9" fitToWidth="2" orientation="landscape" r:id="rId1"/>
  <headerFooter alignWithMargins="0">
    <oddHeader>&amp;L&amp;"Helvetica-Narrow,Bold"&amp;11Values of daily observations from Stratfield Mortimer AWS</oddHeader>
    <oddFooter>&amp;L&amp;"Helvetica-Narrow,Italic"Page &amp;P&amp;R&amp;"Helvetica-Narrow,Italic"Copyright (c) Stephen Burt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R34"/>
  <sheetViews>
    <sheetView showGridLines="0" workbookViewId="0">
      <selection activeCell="B4" sqref="B4"/>
    </sheetView>
  </sheetViews>
  <sheetFormatPr defaultColWidth="9.58203125" defaultRowHeight="10.3"/>
  <cols>
    <col min="1" max="1" width="9.58203125" style="1" customWidth="1"/>
    <col min="2" max="2" width="9.08203125" style="1" customWidth="1"/>
    <col min="3" max="3" width="8" style="1" customWidth="1"/>
    <col min="4" max="6" width="8.58203125" style="1" customWidth="1"/>
    <col min="7" max="16384" width="9.58203125" style="1"/>
  </cols>
  <sheetData>
    <row r="1" spans="1:18" ht="22.5" customHeight="1">
      <c r="B1" s="41" t="s">
        <v>33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2" customFormat="1" ht="13.5" customHeight="1">
      <c r="B2" s="11" t="s">
        <v>30</v>
      </c>
      <c r="C2" s="12"/>
      <c r="D2" s="12"/>
      <c r="E2" s="12"/>
      <c r="F2" s="12"/>
      <c r="G2" s="11" t="s">
        <v>2</v>
      </c>
      <c r="H2" s="13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s="2" customFormat="1" ht="12.75" customHeight="1">
      <c r="B3" s="15"/>
      <c r="C3" s="16"/>
      <c r="D3" s="16"/>
      <c r="E3" s="16"/>
      <c r="F3" s="16"/>
      <c r="G3" s="11" t="s">
        <v>29</v>
      </c>
      <c r="H3" s="13"/>
      <c r="I3" s="14"/>
      <c r="J3" s="17" t="s">
        <v>31</v>
      </c>
      <c r="K3" s="18"/>
      <c r="L3" s="18"/>
      <c r="M3" s="18"/>
      <c r="N3" s="18"/>
      <c r="O3" s="18"/>
      <c r="P3" s="18"/>
      <c r="Q3" s="18"/>
      <c r="R3" s="14"/>
    </row>
    <row r="4" spans="1:18" s="3" customFormat="1" ht="33" customHeight="1">
      <c r="A4" s="54" t="s">
        <v>45</v>
      </c>
      <c r="B4" s="19" t="s">
        <v>5</v>
      </c>
      <c r="C4" s="19" t="s">
        <v>4</v>
      </c>
      <c r="D4" s="19" t="s">
        <v>3</v>
      </c>
      <c r="E4" s="46" t="s">
        <v>38</v>
      </c>
      <c r="F4" s="46" t="s">
        <v>41</v>
      </c>
      <c r="G4" s="20" t="s">
        <v>0</v>
      </c>
      <c r="H4" s="21" t="s">
        <v>1</v>
      </c>
      <c r="I4" s="22"/>
      <c r="J4" s="23" t="s">
        <v>21</v>
      </c>
      <c r="K4" s="23" t="s">
        <v>22</v>
      </c>
      <c r="L4" s="23" t="s">
        <v>23</v>
      </c>
      <c r="M4" s="23" t="s">
        <v>24</v>
      </c>
      <c r="N4" s="23" t="s">
        <v>25</v>
      </c>
      <c r="O4" s="23" t="s">
        <v>26</v>
      </c>
      <c r="P4" s="23" t="s">
        <v>27</v>
      </c>
      <c r="Q4" s="24" t="s">
        <v>28</v>
      </c>
      <c r="R4" s="22"/>
    </row>
    <row r="5" spans="1:18" ht="20.25" customHeight="1">
      <c r="A5" s="55">
        <v>100</v>
      </c>
      <c r="B5" s="51">
        <v>2.3759999999999999</v>
      </c>
      <c r="C5" s="51">
        <v>1.208</v>
      </c>
      <c r="D5" s="52">
        <v>258.2</v>
      </c>
      <c r="E5" s="51">
        <v>47.39</v>
      </c>
      <c r="F5" s="51">
        <v>8.1300000000000008</v>
      </c>
      <c r="G5" s="7">
        <f>IF(C5&gt;0,C5*COS(D5*(PI()/180)),$H$1)</f>
        <v>-0.24703123062488352</v>
      </c>
      <c r="H5" s="7">
        <f t="shared" ref="H5:H16" si="0">IF(B5&gt;0,C5*SIN(D5*(PI()/180)),$H$1)</f>
        <v>-1.1824718056241152</v>
      </c>
      <c r="I5" s="10"/>
      <c r="J5" s="7">
        <f>G5/H5</f>
        <v>0.20891088434408722</v>
      </c>
      <c r="K5" s="7">
        <f>IF(J5&lt;0,-1*J5,J5)</f>
        <v>0.20891088434408722</v>
      </c>
      <c r="L5" s="7">
        <f>ATAN(K5)*180/PI()</f>
        <v>11.80000000000004</v>
      </c>
      <c r="M5" s="8">
        <f t="shared" ref="M5:M20" si="1">IF(AND(G5&gt;0,H5&gt;0),90-L5,0)</f>
        <v>0</v>
      </c>
      <c r="N5" s="8">
        <f>IF(AND(G5&lt;0,H5&gt;0),90+L5,0)</f>
        <v>0</v>
      </c>
      <c r="O5" s="8">
        <f>IF(AND(G5&lt;0,H5&lt;0),270-L5,0)</f>
        <v>258.19999999999993</v>
      </c>
      <c r="P5" s="8">
        <f t="shared" ref="P5:P28" si="2">IF(AND(G5&gt;0,H5&lt;0),270+L5,0)</f>
        <v>0</v>
      </c>
      <c r="Q5" s="9">
        <f>MAX(M5:P5)</f>
        <v>258.19999999999993</v>
      </c>
      <c r="R5" s="10"/>
    </row>
    <row r="6" spans="1:18" ht="10.75">
      <c r="A6" s="55">
        <v>200</v>
      </c>
      <c r="B6" s="51">
        <v>4.923</v>
      </c>
      <c r="C6" s="51">
        <v>0.92200000000000004</v>
      </c>
      <c r="D6" s="52">
        <v>236.1</v>
      </c>
      <c r="E6" s="51">
        <v>71.91</v>
      </c>
      <c r="F6" s="51">
        <v>12.09</v>
      </c>
      <c r="G6" s="7">
        <f t="shared" ref="G6:G16" si="3">IF(C6&gt;0,C6*COS(D6*(PI()/180)),$H$1)</f>
        <v>-0.51424099047927418</v>
      </c>
      <c r="H6" s="7">
        <f t="shared" si="0"/>
        <v>-0.76527132685792898</v>
      </c>
      <c r="I6" s="10"/>
      <c r="J6" s="7">
        <f t="shared" ref="J6:J28" si="4">G6/H6</f>
        <v>0.67197211293758818</v>
      </c>
      <c r="K6" s="7">
        <f t="shared" ref="K6:K29" si="5">IF(J6&lt;0,-1*J6,J6)</f>
        <v>0.67197211293758818</v>
      </c>
      <c r="L6" s="7">
        <f t="shared" ref="L6:L29" si="6">ATAN(K6)*180/PI()</f>
        <v>33.899999999999991</v>
      </c>
      <c r="M6" s="8">
        <f t="shared" si="1"/>
        <v>0</v>
      </c>
      <c r="N6" s="8">
        <f>IF(AND(G6&lt;0,H6&gt;0),90+L6,0)</f>
        <v>0</v>
      </c>
      <c r="O6" s="8">
        <f t="shared" ref="O6:O29" si="7">IF(AND(G6&lt;0,H6&lt;0),270-L6,0)</f>
        <v>236.10000000000002</v>
      </c>
      <c r="P6" s="8">
        <f t="shared" si="2"/>
        <v>0</v>
      </c>
      <c r="Q6" s="9">
        <f t="shared" ref="Q6:Q28" si="8">MAX(M6:P6)</f>
        <v>236.10000000000002</v>
      </c>
      <c r="R6" s="10"/>
    </row>
    <row r="7" spans="1:18" ht="10.75">
      <c r="A7" s="55">
        <v>300</v>
      </c>
      <c r="B7" s="51">
        <v>7.1959999999999997</v>
      </c>
      <c r="C7" s="51">
        <v>2.3889999999999998</v>
      </c>
      <c r="D7" s="52">
        <v>227.9</v>
      </c>
      <c r="E7" s="51">
        <v>66.2</v>
      </c>
      <c r="F7" s="51">
        <v>15.56</v>
      </c>
      <c r="G7" s="7">
        <f t="shared" si="3"/>
        <v>-1.6016491926925707</v>
      </c>
      <c r="H7" s="7">
        <f t="shared" si="0"/>
        <v>-1.7725802840907476</v>
      </c>
      <c r="I7" s="10"/>
      <c r="J7" s="7">
        <f t="shared" si="4"/>
        <v>0.90356933734831835</v>
      </c>
      <c r="K7" s="7">
        <f t="shared" si="5"/>
        <v>0.90356933734831835</v>
      </c>
      <c r="L7" s="7">
        <f t="shared" si="6"/>
        <v>42.1</v>
      </c>
      <c r="M7" s="8">
        <f t="shared" si="1"/>
        <v>0</v>
      </c>
      <c r="N7" s="8">
        <f>IF(AND(G7&lt;0,H7&gt;0),90+L7,0)</f>
        <v>0</v>
      </c>
      <c r="O7" s="8">
        <f t="shared" si="7"/>
        <v>227.9</v>
      </c>
      <c r="P7" s="8">
        <f t="shared" si="2"/>
        <v>0</v>
      </c>
      <c r="Q7" s="9">
        <f t="shared" si="8"/>
        <v>227.9</v>
      </c>
      <c r="R7" s="10"/>
    </row>
    <row r="8" spans="1:18" ht="10.75">
      <c r="A8" s="55">
        <v>400</v>
      </c>
      <c r="B8" s="51">
        <v>7.8689999999999998</v>
      </c>
      <c r="C8" s="51">
        <v>3.585</v>
      </c>
      <c r="D8" s="52">
        <v>227.9</v>
      </c>
      <c r="E8" s="51">
        <v>59.77</v>
      </c>
      <c r="F8" s="51">
        <v>15.26</v>
      </c>
      <c r="G8" s="7">
        <f t="shared" si="3"/>
        <v>-2.4034794289672941</v>
      </c>
      <c r="H8" s="7">
        <f t="shared" si="0"/>
        <v>-2.6599833898975853</v>
      </c>
      <c r="I8" s="10"/>
      <c r="J8" s="7">
        <f t="shared" si="4"/>
        <v>0.90356933734831812</v>
      </c>
      <c r="K8" s="7">
        <f t="shared" si="5"/>
        <v>0.90356933734831812</v>
      </c>
      <c r="L8" s="7">
        <f t="shared" si="6"/>
        <v>42.099999999999987</v>
      </c>
      <c r="M8" s="8">
        <f t="shared" si="1"/>
        <v>0</v>
      </c>
      <c r="N8" s="8">
        <f>IF(AND(G8&lt;0,H8&gt;0),90+L8,0)</f>
        <v>0</v>
      </c>
      <c r="O8" s="8">
        <f t="shared" si="7"/>
        <v>227.9</v>
      </c>
      <c r="P8" s="8">
        <f t="shared" si="2"/>
        <v>0</v>
      </c>
      <c r="Q8" s="9">
        <f t="shared" si="8"/>
        <v>227.9</v>
      </c>
      <c r="R8" s="10"/>
    </row>
    <row r="9" spans="1:18" ht="10.75">
      <c r="A9" s="55">
        <v>500</v>
      </c>
      <c r="B9" s="51">
        <v>9.7200000000000006</v>
      </c>
      <c r="C9" s="51">
        <v>3.613</v>
      </c>
      <c r="D9" s="52">
        <v>248.6</v>
      </c>
      <c r="E9" s="51">
        <v>64.2</v>
      </c>
      <c r="F9" s="51">
        <v>20.02</v>
      </c>
      <c r="G9" s="7">
        <f t="shared" si="3"/>
        <v>-1.31829982181182</v>
      </c>
      <c r="H9" s="7">
        <f t="shared" si="0"/>
        <v>-3.3639046627113145</v>
      </c>
      <c r="I9" s="10"/>
      <c r="J9" s="7">
        <f t="shared" si="4"/>
        <v>0.39189571465121947</v>
      </c>
      <c r="K9" s="7">
        <f t="shared" si="5"/>
        <v>0.39189571465121947</v>
      </c>
      <c r="L9" s="7">
        <f t="shared" si="6"/>
        <v>21.400000000000002</v>
      </c>
      <c r="M9" s="8">
        <f t="shared" si="1"/>
        <v>0</v>
      </c>
      <c r="N9" s="8">
        <f>IF(AND(G9&lt;0,H9&gt;0),90+L9,0)</f>
        <v>0</v>
      </c>
      <c r="O9" s="8">
        <f t="shared" si="7"/>
        <v>248.6</v>
      </c>
      <c r="P9" s="8">
        <f t="shared" si="2"/>
        <v>0</v>
      </c>
      <c r="Q9" s="9">
        <f t="shared" si="8"/>
        <v>248.6</v>
      </c>
      <c r="R9" s="10"/>
    </row>
    <row r="10" spans="1:18" ht="10.75">
      <c r="A10" s="55">
        <v>600</v>
      </c>
      <c r="B10" s="51">
        <v>7.593</v>
      </c>
      <c r="C10" s="51">
        <v>2.903</v>
      </c>
      <c r="D10" s="52">
        <v>229.3</v>
      </c>
      <c r="E10" s="51">
        <v>63.66</v>
      </c>
      <c r="F10" s="51">
        <v>18.559999999999999</v>
      </c>
      <c r="G10" s="7">
        <f t="shared" si="3"/>
        <v>-1.8930416663196272</v>
      </c>
      <c r="H10" s="7">
        <f t="shared" si="0"/>
        <v>-2.2008639779817853</v>
      </c>
      <c r="I10" s="10"/>
      <c r="J10" s="7">
        <f t="shared" si="4"/>
        <v>0.86013569455372052</v>
      </c>
      <c r="K10" s="7">
        <f t="shared" si="5"/>
        <v>0.86013569455372052</v>
      </c>
      <c r="L10" s="7">
        <f t="shared" si="6"/>
        <v>40.699999999999967</v>
      </c>
      <c r="M10" s="8">
        <f t="shared" si="1"/>
        <v>0</v>
      </c>
      <c r="N10" s="8">
        <f t="shared" ref="N10:N29" si="9">IF(AND(G10&lt;0,H10&gt;0),90+L10,0)</f>
        <v>0</v>
      </c>
      <c r="O10" s="8">
        <f t="shared" si="7"/>
        <v>229.30000000000004</v>
      </c>
      <c r="P10" s="8">
        <f t="shared" si="2"/>
        <v>0</v>
      </c>
      <c r="Q10" s="9">
        <f t="shared" si="8"/>
        <v>229.30000000000004</v>
      </c>
      <c r="R10" s="10"/>
    </row>
    <row r="11" spans="1:18" ht="10.75">
      <c r="A11" s="55">
        <v>700</v>
      </c>
      <c r="B11" s="51">
        <v>6.19</v>
      </c>
      <c r="C11" s="51">
        <v>4.6120000000000001</v>
      </c>
      <c r="D11" s="52">
        <v>203.1</v>
      </c>
      <c r="E11" s="51">
        <v>40.9</v>
      </c>
      <c r="F11" s="51">
        <v>12.16</v>
      </c>
      <c r="G11" s="7">
        <f t="shared" si="3"/>
        <v>-4.2422167456478546</v>
      </c>
      <c r="H11" s="7">
        <f t="shared" si="0"/>
        <v>-1.8094587817756242</v>
      </c>
      <c r="I11" s="10"/>
      <c r="J11" s="7">
        <f t="shared" si="4"/>
        <v>2.3444671900649552</v>
      </c>
      <c r="K11" s="7">
        <f t="shared" si="5"/>
        <v>2.3444671900649552</v>
      </c>
      <c r="L11" s="7">
        <f t="shared" si="6"/>
        <v>66.90000000000002</v>
      </c>
      <c r="M11" s="8">
        <f t="shared" si="1"/>
        <v>0</v>
      </c>
      <c r="N11" s="8">
        <f t="shared" si="9"/>
        <v>0</v>
      </c>
      <c r="O11" s="8">
        <f t="shared" si="7"/>
        <v>203.09999999999997</v>
      </c>
      <c r="P11" s="8">
        <f t="shared" si="2"/>
        <v>0</v>
      </c>
      <c r="Q11" s="9">
        <f t="shared" si="8"/>
        <v>203.09999999999997</v>
      </c>
      <c r="R11" s="10"/>
    </row>
    <row r="12" spans="1:18" ht="10.75">
      <c r="A12" s="55">
        <v>800</v>
      </c>
      <c r="B12" s="51">
        <v>9.3800000000000008</v>
      </c>
      <c r="C12" s="51">
        <v>5.8019999999999996</v>
      </c>
      <c r="D12" s="52">
        <v>190.5</v>
      </c>
      <c r="E12" s="51">
        <v>50.04</v>
      </c>
      <c r="F12" s="51">
        <v>18.260000000000002</v>
      </c>
      <c r="G12" s="7">
        <f t="shared" si="3"/>
        <v>-5.7048449736860647</v>
      </c>
      <c r="H12" s="7">
        <f t="shared" si="0"/>
        <v>-1.0573305189054396</v>
      </c>
      <c r="I12" s="10"/>
      <c r="J12" s="7">
        <f t="shared" si="4"/>
        <v>5.3955171743191377</v>
      </c>
      <c r="K12" s="7">
        <f t="shared" si="5"/>
        <v>5.3955171743191377</v>
      </c>
      <c r="L12" s="7">
        <f t="shared" si="6"/>
        <v>79.5</v>
      </c>
      <c r="M12" s="8">
        <f t="shared" si="1"/>
        <v>0</v>
      </c>
      <c r="N12" s="8">
        <f t="shared" si="9"/>
        <v>0</v>
      </c>
      <c r="O12" s="8">
        <f t="shared" si="7"/>
        <v>190.5</v>
      </c>
      <c r="P12" s="8">
        <f t="shared" si="2"/>
        <v>0</v>
      </c>
      <c r="Q12" s="9">
        <f t="shared" si="8"/>
        <v>190.5</v>
      </c>
      <c r="R12" s="10"/>
    </row>
    <row r="13" spans="1:18" ht="10.75">
      <c r="A13" s="55">
        <v>900</v>
      </c>
      <c r="B13" s="51">
        <v>8.67</v>
      </c>
      <c r="C13" s="51">
        <v>4.2619999999999996</v>
      </c>
      <c r="D13" s="52">
        <v>217.7</v>
      </c>
      <c r="E13" s="51">
        <v>57.77</v>
      </c>
      <c r="F13" s="51">
        <v>15.33</v>
      </c>
      <c r="G13" s="7">
        <f t="shared" si="3"/>
        <v>-3.3721946975074428</v>
      </c>
      <c r="H13" s="7">
        <f t="shared" si="0"/>
        <v>-2.6063282452720116</v>
      </c>
      <c r="I13" s="10"/>
      <c r="J13" s="7">
        <f t="shared" si="4"/>
        <v>1.2938488095752119</v>
      </c>
      <c r="K13" s="7">
        <f t="shared" si="5"/>
        <v>1.2938488095752119</v>
      </c>
      <c r="L13" s="7">
        <f t="shared" si="6"/>
        <v>52.300000000000018</v>
      </c>
      <c r="M13" s="8">
        <f t="shared" si="1"/>
        <v>0</v>
      </c>
      <c r="N13" s="8">
        <f t="shared" si="9"/>
        <v>0</v>
      </c>
      <c r="O13" s="8">
        <f t="shared" si="7"/>
        <v>217.7</v>
      </c>
      <c r="P13" s="8">
        <f t="shared" si="2"/>
        <v>0</v>
      </c>
      <c r="Q13" s="9">
        <f t="shared" si="8"/>
        <v>217.7</v>
      </c>
      <c r="R13" s="10"/>
    </row>
    <row r="14" spans="1:18" ht="10.75">
      <c r="A14" s="55">
        <v>1000</v>
      </c>
      <c r="B14" s="51">
        <v>10.83</v>
      </c>
      <c r="C14" s="51">
        <v>6.468</v>
      </c>
      <c r="D14" s="52">
        <v>222</v>
      </c>
      <c r="E14" s="51">
        <v>51.41</v>
      </c>
      <c r="F14" s="51">
        <v>25.99</v>
      </c>
      <c r="G14" s="7">
        <f t="shared" si="3"/>
        <v>-4.8066607311877858</v>
      </c>
      <c r="H14" s="7">
        <f t="shared" si="0"/>
        <v>-4.3279367619290952</v>
      </c>
      <c r="I14" s="10"/>
      <c r="J14" s="7">
        <f t="shared" si="4"/>
        <v>1.1106125148291928</v>
      </c>
      <c r="K14" s="7">
        <f t="shared" si="5"/>
        <v>1.1106125148291928</v>
      </c>
      <c r="L14" s="7">
        <f t="shared" si="6"/>
        <v>48</v>
      </c>
      <c r="M14" s="8">
        <f t="shared" si="1"/>
        <v>0</v>
      </c>
      <c r="N14" s="8">
        <f t="shared" si="9"/>
        <v>0</v>
      </c>
      <c r="O14" s="8">
        <f t="shared" si="7"/>
        <v>222</v>
      </c>
      <c r="P14" s="8">
        <f t="shared" si="2"/>
        <v>0</v>
      </c>
      <c r="Q14" s="9">
        <f t="shared" si="8"/>
        <v>222</v>
      </c>
      <c r="R14" s="10"/>
    </row>
    <row r="15" spans="1:18" ht="10.75">
      <c r="A15" s="55">
        <v>1100</v>
      </c>
      <c r="B15" s="51">
        <v>12.83</v>
      </c>
      <c r="C15" s="51">
        <v>5.24</v>
      </c>
      <c r="D15" s="52">
        <v>227.2</v>
      </c>
      <c r="E15" s="51">
        <v>62.31</v>
      </c>
      <c r="F15" s="51">
        <v>37.380000000000003</v>
      </c>
      <c r="G15" s="7">
        <f t="shared" si="3"/>
        <v>-3.5602724343303476</v>
      </c>
      <c r="H15" s="7">
        <f t="shared" si="0"/>
        <v>-3.8447444899950711</v>
      </c>
      <c r="I15" s="10"/>
      <c r="J15" s="7">
        <f t="shared" si="4"/>
        <v>0.92601015323515345</v>
      </c>
      <c r="K15" s="7">
        <f t="shared" si="5"/>
        <v>0.92601015323515345</v>
      </c>
      <c r="L15" s="7">
        <f t="shared" si="6"/>
        <v>42.800000000000018</v>
      </c>
      <c r="M15" s="8">
        <f t="shared" si="1"/>
        <v>0</v>
      </c>
      <c r="N15" s="8">
        <f t="shared" si="9"/>
        <v>0</v>
      </c>
      <c r="O15" s="8">
        <f t="shared" si="7"/>
        <v>227.2</v>
      </c>
      <c r="P15" s="8">
        <f t="shared" si="2"/>
        <v>0</v>
      </c>
      <c r="Q15" s="9">
        <f t="shared" si="8"/>
        <v>227.2</v>
      </c>
      <c r="R15" s="10"/>
    </row>
    <row r="16" spans="1:18" ht="10.75">
      <c r="A16" s="55">
        <v>1200</v>
      </c>
      <c r="B16" s="51">
        <v>10.88</v>
      </c>
      <c r="C16" s="51">
        <v>4.1189999999999998</v>
      </c>
      <c r="D16" s="52">
        <v>230.8</v>
      </c>
      <c r="E16" s="51">
        <v>63.86</v>
      </c>
      <c r="F16" s="51">
        <v>23.89</v>
      </c>
      <c r="G16" s="7">
        <f t="shared" si="3"/>
        <v>-2.6033286976765213</v>
      </c>
      <c r="H16" s="7">
        <f t="shared" si="0"/>
        <v>-3.1919963489725149</v>
      </c>
      <c r="I16" s="10"/>
      <c r="J16" s="7">
        <f t="shared" si="4"/>
        <v>0.81558009880384663</v>
      </c>
      <c r="K16" s="7">
        <f t="shared" si="5"/>
        <v>0.81558009880384663</v>
      </c>
      <c r="L16" s="7">
        <f t="shared" si="6"/>
        <v>39.200000000000017</v>
      </c>
      <c r="M16" s="8">
        <f t="shared" si="1"/>
        <v>0</v>
      </c>
      <c r="N16" s="8">
        <f t="shared" si="9"/>
        <v>0</v>
      </c>
      <c r="O16" s="8">
        <f t="shared" si="7"/>
        <v>230.79999999999998</v>
      </c>
      <c r="P16" s="8">
        <f t="shared" si="2"/>
        <v>0</v>
      </c>
      <c r="Q16" s="9">
        <f t="shared" si="8"/>
        <v>230.79999999999998</v>
      </c>
      <c r="R16" s="10"/>
    </row>
    <row r="17" spans="1:18" ht="10.75">
      <c r="A17" s="55">
        <v>1300</v>
      </c>
      <c r="B17" s="51">
        <v>10.78</v>
      </c>
      <c r="C17" s="51">
        <v>5.5970000000000004</v>
      </c>
      <c r="D17" s="52">
        <v>246.4</v>
      </c>
      <c r="E17" s="51">
        <v>56.18</v>
      </c>
      <c r="F17" s="51">
        <v>25.62</v>
      </c>
      <c r="G17" s="7">
        <f t="shared" ref="G17:G28" si="10">IF(C17&gt;0,C17*COS(D17*(PI()/180)),$H$1)</f>
        <v>-2.2407535352209429</v>
      </c>
      <c r="H17" s="7">
        <f t="shared" ref="H17:H28" si="11">IF(B17&gt;0,C17*SIN(D17*(PI()/180)),$H$1)</f>
        <v>-5.1288821973598546</v>
      </c>
      <c r="I17" s="10"/>
      <c r="J17" s="7">
        <f t="shared" si="4"/>
        <v>0.43688925754122293</v>
      </c>
      <c r="K17" s="7">
        <f t="shared" si="5"/>
        <v>0.43688925754122293</v>
      </c>
      <c r="L17" s="7">
        <f t="shared" si="6"/>
        <v>23.600000000000019</v>
      </c>
      <c r="M17" s="8">
        <f t="shared" si="1"/>
        <v>0</v>
      </c>
      <c r="N17" s="8">
        <f t="shared" si="9"/>
        <v>0</v>
      </c>
      <c r="O17" s="8">
        <f t="shared" si="7"/>
        <v>246.39999999999998</v>
      </c>
      <c r="P17" s="8">
        <f t="shared" si="2"/>
        <v>0</v>
      </c>
      <c r="Q17" s="9">
        <f t="shared" si="8"/>
        <v>246.39999999999998</v>
      </c>
      <c r="R17" s="10"/>
    </row>
    <row r="18" spans="1:18" ht="10.75">
      <c r="A18" s="55">
        <v>1400</v>
      </c>
      <c r="B18" s="51">
        <v>9.1</v>
      </c>
      <c r="C18" s="51">
        <v>3.9369999999999998</v>
      </c>
      <c r="D18" s="52">
        <v>242.5</v>
      </c>
      <c r="E18" s="51">
        <v>61.01</v>
      </c>
      <c r="F18" s="51">
        <v>22.09</v>
      </c>
      <c r="G18" s="7">
        <f t="shared" si="10"/>
        <v>-1.8179042903063305</v>
      </c>
      <c r="H18" s="7">
        <f t="shared" si="11"/>
        <v>-3.4921616502226578</v>
      </c>
      <c r="I18" s="10"/>
      <c r="J18" s="7">
        <f t="shared" si="4"/>
        <v>0.52056705055174701</v>
      </c>
      <c r="K18" s="7">
        <f t="shared" si="5"/>
        <v>0.52056705055174701</v>
      </c>
      <c r="L18" s="7">
        <f t="shared" si="6"/>
        <v>27.500000000000032</v>
      </c>
      <c r="M18" s="8">
        <f t="shared" si="1"/>
        <v>0</v>
      </c>
      <c r="N18" s="8">
        <f t="shared" si="9"/>
        <v>0</v>
      </c>
      <c r="O18" s="8">
        <f t="shared" si="7"/>
        <v>242.49999999999997</v>
      </c>
      <c r="P18" s="8">
        <f t="shared" si="2"/>
        <v>0</v>
      </c>
      <c r="Q18" s="9">
        <f t="shared" si="8"/>
        <v>242.49999999999997</v>
      </c>
      <c r="R18" s="10"/>
    </row>
    <row r="19" spans="1:18" ht="10.75">
      <c r="A19" s="55">
        <v>1500</v>
      </c>
      <c r="B19" s="51">
        <v>6.6280000000000001</v>
      </c>
      <c r="C19" s="51">
        <v>2.4089999999999998</v>
      </c>
      <c r="D19" s="52">
        <v>250.7</v>
      </c>
      <c r="E19" s="51">
        <v>64.63</v>
      </c>
      <c r="F19" s="51">
        <v>14.53</v>
      </c>
      <c r="G19" s="7">
        <f t="shared" si="10"/>
        <v>-0.79620917204615538</v>
      </c>
      <c r="H19" s="7">
        <f t="shared" si="11"/>
        <v>-2.273616492363999</v>
      </c>
      <c r="I19" s="10"/>
      <c r="J19" s="7">
        <f t="shared" si="4"/>
        <v>0.35019501957354943</v>
      </c>
      <c r="K19" s="7">
        <f t="shared" si="5"/>
        <v>0.35019501957354943</v>
      </c>
      <c r="L19" s="7">
        <f t="shared" si="6"/>
        <v>19.300000000000029</v>
      </c>
      <c r="M19" s="8">
        <f t="shared" si="1"/>
        <v>0</v>
      </c>
      <c r="N19" s="8">
        <f t="shared" si="9"/>
        <v>0</v>
      </c>
      <c r="O19" s="8">
        <f t="shared" si="7"/>
        <v>250.69999999999996</v>
      </c>
      <c r="P19" s="8">
        <f t="shared" si="2"/>
        <v>0</v>
      </c>
      <c r="Q19" s="9">
        <f t="shared" si="8"/>
        <v>250.69999999999996</v>
      </c>
      <c r="R19" s="10"/>
    </row>
    <row r="20" spans="1:18" ht="10.75">
      <c r="A20" s="55">
        <v>1600</v>
      </c>
      <c r="B20" s="51">
        <v>8.0299999999999994</v>
      </c>
      <c r="C20" s="51">
        <v>7.0220000000000002</v>
      </c>
      <c r="D20" s="52">
        <v>216</v>
      </c>
      <c r="E20" s="51">
        <v>28.64</v>
      </c>
      <c r="F20" s="51">
        <v>13.83</v>
      </c>
      <c r="G20" s="7">
        <f t="shared" si="10"/>
        <v>-5.6809173345008821</v>
      </c>
      <c r="H20" s="7">
        <f t="shared" si="11"/>
        <v>-4.1274280415977458</v>
      </c>
      <c r="I20" s="10"/>
      <c r="J20" s="7">
        <f t="shared" si="4"/>
        <v>1.376381920471174</v>
      </c>
      <c r="K20" s="7">
        <f t="shared" si="5"/>
        <v>1.376381920471174</v>
      </c>
      <c r="L20" s="7">
        <f t="shared" si="6"/>
        <v>54.000000000000014</v>
      </c>
      <c r="M20" s="8">
        <f t="shared" si="1"/>
        <v>0</v>
      </c>
      <c r="N20" s="8">
        <f t="shared" si="9"/>
        <v>0</v>
      </c>
      <c r="O20" s="8">
        <f t="shared" si="7"/>
        <v>216</v>
      </c>
      <c r="P20" s="8">
        <f t="shared" si="2"/>
        <v>0</v>
      </c>
      <c r="Q20" s="9">
        <f t="shared" si="8"/>
        <v>216</v>
      </c>
      <c r="R20" s="10"/>
    </row>
    <row r="21" spans="1:18" ht="10.75">
      <c r="A21" s="55">
        <v>1700</v>
      </c>
      <c r="B21" s="51">
        <v>5.4669999999999996</v>
      </c>
      <c r="C21" s="51">
        <v>4.9000000000000004</v>
      </c>
      <c r="D21" s="52">
        <v>211.9</v>
      </c>
      <c r="E21" s="51">
        <v>26.08</v>
      </c>
      <c r="F21" s="51">
        <v>12.03</v>
      </c>
      <c r="G21" s="7">
        <f t="shared" si="10"/>
        <v>-4.1599612693827943</v>
      </c>
      <c r="H21" s="7">
        <f t="shared" si="11"/>
        <v>-2.5893478401395007</v>
      </c>
      <c r="I21" s="10"/>
      <c r="J21" s="7">
        <f t="shared" si="4"/>
        <v>1.6065671845612974</v>
      </c>
      <c r="K21" s="7">
        <f t="shared" si="5"/>
        <v>1.6065671845612974</v>
      </c>
      <c r="L21" s="7">
        <f t="shared" si="6"/>
        <v>58.100000000000016</v>
      </c>
      <c r="M21" s="8">
        <f>IF(AND(G21&gt;0,H21&gt;0),90-L21,0)</f>
        <v>0</v>
      </c>
      <c r="N21" s="8">
        <f t="shared" si="9"/>
        <v>0</v>
      </c>
      <c r="O21" s="8">
        <f t="shared" si="7"/>
        <v>211.89999999999998</v>
      </c>
      <c r="P21" s="8">
        <f t="shared" si="2"/>
        <v>0</v>
      </c>
      <c r="Q21" s="9">
        <f t="shared" si="8"/>
        <v>211.89999999999998</v>
      </c>
      <c r="R21" s="10"/>
    </row>
    <row r="22" spans="1:18" ht="10.75">
      <c r="A22" s="55">
        <v>1800</v>
      </c>
      <c r="B22" s="51">
        <v>3.1190000000000002</v>
      </c>
      <c r="C22" s="51">
        <v>2.8319999999999999</v>
      </c>
      <c r="D22" s="52">
        <v>205.8</v>
      </c>
      <c r="E22" s="51">
        <v>24.55</v>
      </c>
      <c r="F22" s="51">
        <v>8.8000000000000007</v>
      </c>
      <c r="G22" s="7">
        <f t="shared" si="10"/>
        <v>-2.5497027606110114</v>
      </c>
      <c r="H22" s="7">
        <f t="shared" si="11"/>
        <v>-1.232574473422432</v>
      </c>
      <c r="I22" s="10"/>
      <c r="J22" s="7">
        <f t="shared" si="4"/>
        <v>2.0685993549187911</v>
      </c>
      <c r="K22" s="7">
        <f t="shared" si="5"/>
        <v>2.0685993549187911</v>
      </c>
      <c r="L22" s="7">
        <f t="shared" si="6"/>
        <v>64.199999999999989</v>
      </c>
      <c r="M22" s="8">
        <f t="shared" ref="M22:M29" si="12">IF(AND(G22&gt;0,H22&gt;0),90-L22,0)</f>
        <v>0</v>
      </c>
      <c r="N22" s="8">
        <f t="shared" si="9"/>
        <v>0</v>
      </c>
      <c r="O22" s="8">
        <f t="shared" si="7"/>
        <v>205.8</v>
      </c>
      <c r="P22" s="8">
        <f t="shared" si="2"/>
        <v>0</v>
      </c>
      <c r="Q22" s="9">
        <f t="shared" si="8"/>
        <v>205.8</v>
      </c>
      <c r="R22" s="10"/>
    </row>
    <row r="23" spans="1:18" ht="10.75">
      <c r="A23" s="55">
        <v>1900</v>
      </c>
      <c r="B23" s="51">
        <v>4.2729999999999997</v>
      </c>
      <c r="C23" s="51">
        <v>3.9329999999999998</v>
      </c>
      <c r="D23" s="52">
        <v>190.2</v>
      </c>
      <c r="E23" s="51">
        <v>22.84</v>
      </c>
      <c r="F23" s="51">
        <v>13.23</v>
      </c>
      <c r="G23" s="7">
        <f t="shared" si="10"/>
        <v>-3.8708413261430286</v>
      </c>
      <c r="H23" s="7">
        <f t="shared" si="11"/>
        <v>-0.69647428367692066</v>
      </c>
      <c r="I23" s="10"/>
      <c r="J23" s="7">
        <f t="shared" si="4"/>
        <v>5.5577663337511369</v>
      </c>
      <c r="K23" s="7">
        <f t="shared" si="5"/>
        <v>5.5577663337511369</v>
      </c>
      <c r="L23" s="7">
        <f t="shared" si="6"/>
        <v>79.800000000000011</v>
      </c>
      <c r="M23" s="8">
        <f t="shared" si="12"/>
        <v>0</v>
      </c>
      <c r="N23" s="8">
        <f t="shared" si="9"/>
        <v>0</v>
      </c>
      <c r="O23" s="8">
        <f t="shared" si="7"/>
        <v>190.2</v>
      </c>
      <c r="P23" s="8">
        <f t="shared" si="2"/>
        <v>0</v>
      </c>
      <c r="Q23" s="9">
        <f t="shared" si="8"/>
        <v>190.2</v>
      </c>
      <c r="R23" s="10"/>
    </row>
    <row r="24" spans="1:18" ht="10.75">
      <c r="A24" s="55">
        <v>2000</v>
      </c>
      <c r="B24" s="51">
        <v>7.5110000000000001</v>
      </c>
      <c r="C24" s="51">
        <v>6.1109999999999998</v>
      </c>
      <c r="D24" s="52">
        <v>194.1</v>
      </c>
      <c r="E24" s="51">
        <v>34.97</v>
      </c>
      <c r="F24" s="51">
        <v>18.829999999999998</v>
      </c>
      <c r="G24" s="7">
        <f t="shared" si="10"/>
        <v>-5.9268878854050877</v>
      </c>
      <c r="H24" s="7">
        <f t="shared" si="11"/>
        <v>-1.4887313370243815</v>
      </c>
      <c r="I24" s="10"/>
      <c r="J24" s="7">
        <f t="shared" si="4"/>
        <v>3.9811668754494827</v>
      </c>
      <c r="K24" s="7">
        <f t="shared" si="5"/>
        <v>3.9811668754494827</v>
      </c>
      <c r="L24" s="7">
        <f t="shared" si="6"/>
        <v>75.90000000000002</v>
      </c>
      <c r="M24" s="8">
        <f t="shared" si="12"/>
        <v>0</v>
      </c>
      <c r="N24" s="8">
        <f t="shared" si="9"/>
        <v>0</v>
      </c>
      <c r="O24" s="8">
        <f t="shared" si="7"/>
        <v>194.09999999999997</v>
      </c>
      <c r="P24" s="8">
        <f t="shared" si="2"/>
        <v>0</v>
      </c>
      <c r="Q24" s="9">
        <f t="shared" si="8"/>
        <v>194.09999999999997</v>
      </c>
      <c r="R24" s="10"/>
    </row>
    <row r="25" spans="1:18" ht="10.75">
      <c r="A25" s="55">
        <v>2100</v>
      </c>
      <c r="B25" s="51">
        <v>9.2899999999999991</v>
      </c>
      <c r="C25" s="51">
        <v>8.4600000000000009</v>
      </c>
      <c r="D25" s="52">
        <v>202.1</v>
      </c>
      <c r="E25" s="51">
        <v>24.3</v>
      </c>
      <c r="F25" s="51">
        <v>23.06</v>
      </c>
      <c r="G25" s="7">
        <f t="shared" si="10"/>
        <v>-7.838432217175745</v>
      </c>
      <c r="H25" s="7">
        <f t="shared" si="11"/>
        <v>-3.182857266159032</v>
      </c>
      <c r="I25" s="10"/>
      <c r="J25" s="7">
        <f t="shared" si="4"/>
        <v>2.4627030248940156</v>
      </c>
      <c r="K25" s="7">
        <f t="shared" si="5"/>
        <v>2.4627030248940156</v>
      </c>
      <c r="L25" s="7">
        <f t="shared" si="6"/>
        <v>67.90000000000002</v>
      </c>
      <c r="M25" s="8">
        <f t="shared" si="12"/>
        <v>0</v>
      </c>
      <c r="N25" s="8">
        <f t="shared" si="9"/>
        <v>0</v>
      </c>
      <c r="O25" s="8">
        <f t="shared" si="7"/>
        <v>202.09999999999997</v>
      </c>
      <c r="P25" s="8">
        <f t="shared" si="2"/>
        <v>0</v>
      </c>
      <c r="Q25" s="9">
        <f t="shared" si="8"/>
        <v>202.09999999999997</v>
      </c>
      <c r="R25" s="10"/>
    </row>
    <row r="26" spans="1:18" ht="10.75">
      <c r="A26" s="55">
        <v>2200</v>
      </c>
      <c r="B26" s="51">
        <v>9.1999999999999993</v>
      </c>
      <c r="C26" s="51">
        <v>6.976</v>
      </c>
      <c r="D26" s="52">
        <v>223.3</v>
      </c>
      <c r="E26" s="51">
        <v>39.81</v>
      </c>
      <c r="F26" s="51">
        <v>20.66</v>
      </c>
      <c r="G26" s="7">
        <f t="shared" si="10"/>
        <v>-5.0769427574167008</v>
      </c>
      <c r="H26" s="7">
        <f t="shared" si="11"/>
        <v>-4.784268830021376</v>
      </c>
      <c r="I26" s="10"/>
      <c r="J26" s="7">
        <f t="shared" si="4"/>
        <v>1.0611742228109737</v>
      </c>
      <c r="K26" s="7">
        <f t="shared" si="5"/>
        <v>1.0611742228109737</v>
      </c>
      <c r="L26" s="7">
        <f t="shared" si="6"/>
        <v>46.7</v>
      </c>
      <c r="M26" s="8">
        <f t="shared" si="12"/>
        <v>0</v>
      </c>
      <c r="N26" s="8">
        <f t="shared" si="9"/>
        <v>0</v>
      </c>
      <c r="O26" s="8">
        <f t="shared" si="7"/>
        <v>223.3</v>
      </c>
      <c r="P26" s="8">
        <f t="shared" si="2"/>
        <v>0</v>
      </c>
      <c r="Q26" s="9">
        <f t="shared" si="8"/>
        <v>223.3</v>
      </c>
      <c r="R26" s="10"/>
    </row>
    <row r="27" spans="1:18" ht="10.75">
      <c r="A27" s="55">
        <v>2300</v>
      </c>
      <c r="B27" s="51">
        <v>4.6550000000000002</v>
      </c>
      <c r="C27" s="51">
        <v>2.7629999999999999</v>
      </c>
      <c r="D27" s="52">
        <v>219.8</v>
      </c>
      <c r="E27" s="51">
        <v>51.64</v>
      </c>
      <c r="F27" s="51">
        <v>14.63</v>
      </c>
      <c r="G27" s="7">
        <f t="shared" si="10"/>
        <v>-2.1227673756889045</v>
      </c>
      <c r="H27" s="7">
        <f t="shared" si="11"/>
        <v>-1.7686230996769321</v>
      </c>
      <c r="I27" s="10"/>
      <c r="J27" s="7">
        <f t="shared" si="4"/>
        <v>1.2002372784097768</v>
      </c>
      <c r="K27" s="7">
        <f t="shared" si="5"/>
        <v>1.2002372784097768</v>
      </c>
      <c r="L27" s="7">
        <f t="shared" si="6"/>
        <v>50.199999999999989</v>
      </c>
      <c r="M27" s="8">
        <f t="shared" si="12"/>
        <v>0</v>
      </c>
      <c r="N27" s="8">
        <f t="shared" si="9"/>
        <v>0</v>
      </c>
      <c r="O27" s="8">
        <f t="shared" si="7"/>
        <v>219.8</v>
      </c>
      <c r="P27" s="8">
        <f t="shared" si="2"/>
        <v>0</v>
      </c>
      <c r="Q27" s="9">
        <f t="shared" si="8"/>
        <v>219.8</v>
      </c>
      <c r="R27" s="10"/>
    </row>
    <row r="28" spans="1:18" ht="10.75">
      <c r="A28" s="55">
        <v>2400</v>
      </c>
      <c r="B28" s="51">
        <v>8.1</v>
      </c>
      <c r="C28" s="51">
        <v>1.3440000000000001</v>
      </c>
      <c r="D28" s="52">
        <v>229</v>
      </c>
      <c r="E28" s="51">
        <v>73.97</v>
      </c>
      <c r="F28" s="51">
        <v>16.86</v>
      </c>
      <c r="G28" s="7">
        <f t="shared" si="10"/>
        <v>-0.88174333496324186</v>
      </c>
      <c r="H28" s="7">
        <f t="shared" si="11"/>
        <v>-1.0143296758194056</v>
      </c>
      <c r="I28" s="10"/>
      <c r="J28" s="7">
        <f t="shared" si="4"/>
        <v>0.86928673781622667</v>
      </c>
      <c r="K28" s="7">
        <f t="shared" si="5"/>
        <v>0.86928673781622667</v>
      </c>
      <c r="L28" s="7">
        <f t="shared" si="6"/>
        <v>41</v>
      </c>
      <c r="M28" s="8">
        <f t="shared" si="12"/>
        <v>0</v>
      </c>
      <c r="N28" s="8">
        <f t="shared" si="9"/>
        <v>0</v>
      </c>
      <c r="O28" s="8">
        <f t="shared" si="7"/>
        <v>229</v>
      </c>
      <c r="P28" s="8">
        <f t="shared" si="2"/>
        <v>0</v>
      </c>
      <c r="Q28" s="9">
        <f t="shared" si="8"/>
        <v>229</v>
      </c>
      <c r="R28" s="10"/>
    </row>
    <row r="29" spans="1:18" ht="18.75" customHeight="1">
      <c r="B29" s="45"/>
      <c r="C29" s="10"/>
      <c r="D29" s="10"/>
      <c r="E29" s="45"/>
      <c r="F29" s="45"/>
      <c r="G29" s="27">
        <f>SUM(G5:G28)</f>
        <v>-75.230323869792329</v>
      </c>
      <c r="H29" s="27">
        <f>SUM(H5:H28)</f>
        <v>-60.562165781497477</v>
      </c>
      <c r="I29" s="10"/>
      <c r="J29" s="7">
        <f>G29/H29</f>
        <v>1.242200025362636</v>
      </c>
      <c r="K29" s="7">
        <f t="shared" si="5"/>
        <v>1.242200025362636</v>
      </c>
      <c r="L29" s="7">
        <f t="shared" si="6"/>
        <v>51.165123983422937</v>
      </c>
      <c r="M29" s="8">
        <f t="shared" si="12"/>
        <v>0</v>
      </c>
      <c r="N29" s="8">
        <f t="shared" si="9"/>
        <v>0</v>
      </c>
      <c r="O29" s="8">
        <f t="shared" si="7"/>
        <v>218.83487601657706</v>
      </c>
      <c r="P29" s="8">
        <f>IF(AND(G29&gt;0,H29&lt;0),270+L29,0)</f>
        <v>0</v>
      </c>
      <c r="Q29" s="9">
        <f>MAX(M29:P29)</f>
        <v>218.83487601657706</v>
      </c>
      <c r="R29" s="10"/>
    </row>
    <row r="30" spans="1:18">
      <c r="B30" s="42">
        <f>AVERAGE(B5:B28)</f>
        <v>7.6920833333333318</v>
      </c>
      <c r="C30" s="43">
        <f>SQRT((G30*G30)+(H30*H30))</f>
        <v>4.0240978875402567</v>
      </c>
      <c r="D30" s="44">
        <f>Q29</f>
        <v>218.83487601657706</v>
      </c>
      <c r="E30" s="47">
        <f>AVERAGE(E5:E28)</f>
        <v>50.335000000000001</v>
      </c>
      <c r="F30" s="50">
        <f>MAX(F5:F28)</f>
        <v>37.380000000000003</v>
      </c>
      <c r="G30" s="30">
        <f>AVERAGE(G5:G28)</f>
        <v>-3.1345968279080139</v>
      </c>
      <c r="H30" s="30">
        <f>AVERAGE(H5:H28)</f>
        <v>-2.5234235742290614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B31" s="10"/>
      <c r="C31" s="10"/>
      <c r="D31" s="28"/>
      <c r="E31" s="28"/>
      <c r="F31" s="2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10.75">
      <c r="A32" s="56" t="s">
        <v>43</v>
      </c>
      <c r="B32" s="25">
        <f>MAX(B5:B28)</f>
        <v>12.83</v>
      </c>
      <c r="C32" s="25"/>
      <c r="D32" s="25"/>
      <c r="E32" s="25"/>
      <c r="F32" s="2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0.75">
      <c r="A33" s="56" t="s">
        <v>44</v>
      </c>
      <c r="B33" s="25">
        <f>MIN(B5:B28)</f>
        <v>2.3759999999999999</v>
      </c>
      <c r="C33" s="25"/>
      <c r="D33" s="25"/>
      <c r="E33" s="25"/>
      <c r="F33" s="2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1.15">
      <c r="B34" s="10"/>
      <c r="C34" s="10"/>
      <c r="D34" s="29"/>
      <c r="E34" s="29"/>
      <c r="F34" s="2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</sheetData>
  <phoneticPr fontId="3" type="noConversion"/>
  <printOptions gridLinesSet="0"/>
  <pageMargins left="0.75" right="0.24" top="1" bottom="1" header="0.5" footer="0.5"/>
  <pageSetup paperSize="9" fitToWidth="2" orientation="landscape" r:id="rId1"/>
  <headerFooter alignWithMargins="0">
    <oddHeader>&amp;L&amp;"Helvetica-Narrow,Bold"&amp;11Values of daily observations from Stratfield Mortimer AWS</oddHeader>
    <oddFooter>&amp;L&amp;"Helvetica-Narrow,Italic"Page &amp;P&amp;R&amp;"Helvetica-Narrow,Italic"Copyright (c) Stephen Burt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P41"/>
  <sheetViews>
    <sheetView showGridLines="0" workbookViewId="0">
      <selection activeCell="B4" sqref="B4"/>
    </sheetView>
  </sheetViews>
  <sheetFormatPr defaultColWidth="9.58203125" defaultRowHeight="10.3"/>
  <cols>
    <col min="1" max="1" width="9.58203125" style="38" customWidth="1"/>
    <col min="2" max="2" width="9.08203125" style="1" customWidth="1"/>
    <col min="3" max="3" width="8" style="1" customWidth="1"/>
    <col min="4" max="4" width="8.58203125" style="1" customWidth="1"/>
    <col min="5" max="16384" width="9.58203125" style="1"/>
  </cols>
  <sheetData>
    <row r="1" spans="1:16" ht="22.5" customHeight="1">
      <c r="B1" s="41" t="s">
        <v>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2" customFormat="1" ht="13.5" customHeight="1">
      <c r="A2" s="39"/>
      <c r="B2" s="11" t="s">
        <v>30</v>
      </c>
      <c r="C2" s="12"/>
      <c r="D2" s="12"/>
      <c r="E2" s="11" t="s">
        <v>2</v>
      </c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2" customFormat="1" ht="12.75" customHeight="1">
      <c r="A3" s="39"/>
      <c r="B3" s="15"/>
      <c r="C3" s="16"/>
      <c r="D3" s="16"/>
      <c r="E3" s="11" t="s">
        <v>29</v>
      </c>
      <c r="F3" s="13"/>
      <c r="G3" s="14"/>
      <c r="H3" s="17" t="s">
        <v>31</v>
      </c>
      <c r="I3" s="18"/>
      <c r="J3" s="18"/>
      <c r="K3" s="18"/>
      <c r="L3" s="18"/>
      <c r="M3" s="18"/>
      <c r="N3" s="18"/>
      <c r="O3" s="18"/>
      <c r="P3" s="14"/>
    </row>
    <row r="4" spans="1:16" s="3" customFormat="1" ht="33" customHeight="1">
      <c r="A4" s="40" t="s">
        <v>32</v>
      </c>
      <c r="B4" s="19" t="s">
        <v>5</v>
      </c>
      <c r="C4" s="19" t="s">
        <v>4</v>
      </c>
      <c r="D4" s="19" t="s">
        <v>3</v>
      </c>
      <c r="E4" s="20" t="s">
        <v>0</v>
      </c>
      <c r="F4" s="21" t="s">
        <v>1</v>
      </c>
      <c r="G4" s="22"/>
      <c r="H4" s="23" t="s">
        <v>21</v>
      </c>
      <c r="I4" s="23" t="s">
        <v>22</v>
      </c>
      <c r="J4" s="23" t="s">
        <v>23</v>
      </c>
      <c r="K4" s="23" t="s">
        <v>24</v>
      </c>
      <c r="L4" s="23" t="s">
        <v>25</v>
      </c>
      <c r="M4" s="23" t="s">
        <v>26</v>
      </c>
      <c r="N4" s="23" t="s">
        <v>27</v>
      </c>
      <c r="O4" s="24" t="s">
        <v>28</v>
      </c>
      <c r="P4" s="22"/>
    </row>
    <row r="5" spans="1:16" ht="20.25" customHeight="1">
      <c r="A5" s="38">
        <v>1</v>
      </c>
      <c r="B5" s="32">
        <v>11</v>
      </c>
      <c r="C5" s="33">
        <v>10.46</v>
      </c>
      <c r="D5" s="34">
        <v>200.4</v>
      </c>
      <c r="E5" s="7">
        <f t="shared" ref="E5:E35" si="0">IF(C5&gt;0,C5*COS(D5*(PI()/180)),$F$1)</f>
        <v>-9.8039696100851863</v>
      </c>
      <c r="F5" s="7">
        <f t="shared" ref="F5:F35" si="1">IF(B5&gt;0,C5*SIN(D5*(PI()/180)),$F$1)</f>
        <v>-3.6460636149861867</v>
      </c>
      <c r="G5" s="10"/>
      <c r="H5" s="7">
        <f t="shared" ref="H5:H36" si="2">E5/F5</f>
        <v>2.6889189672359377</v>
      </c>
      <c r="I5" s="7">
        <f t="shared" ref="I5:I36" si="3">IF(H5&lt;0,-1*H5,H5)</f>
        <v>2.6889189672359377</v>
      </c>
      <c r="J5" s="7">
        <f t="shared" ref="J5:J36" si="4">ATAN(I5)*180/PI()</f>
        <v>69.600000000000009</v>
      </c>
      <c r="K5" s="8">
        <f t="shared" ref="K5:K36" si="5">IF(AND(E5&gt;0,F5&gt;0),90-J5,0)</f>
        <v>0</v>
      </c>
      <c r="L5" s="8">
        <f t="shared" ref="L5:L36" si="6">IF(AND(E5&lt;0,F5&gt;0),90+J5,0)</f>
        <v>0</v>
      </c>
      <c r="M5" s="8">
        <f t="shared" ref="M5:M36" si="7">IF(AND(E5&lt;0,F5&lt;0),270-J5,0)</f>
        <v>200.39999999999998</v>
      </c>
      <c r="N5" s="8">
        <f t="shared" ref="N5:N36" si="8">IF(AND(E5&gt;0,F5&lt;0),270+J5,0)</f>
        <v>0</v>
      </c>
      <c r="O5" s="9">
        <f t="shared" ref="O5:O36" si="9">MAX(K5:N5)</f>
        <v>200.39999999999998</v>
      </c>
      <c r="P5" s="10"/>
    </row>
    <row r="6" spans="1:16">
      <c r="A6" s="38">
        <v>2</v>
      </c>
      <c r="B6" s="35">
        <v>15.7</v>
      </c>
      <c r="C6" s="31">
        <v>15.29</v>
      </c>
      <c r="D6" s="36">
        <v>207.4</v>
      </c>
      <c r="E6" s="7">
        <f t="shared" si="0"/>
        <v>-13.574697238735576</v>
      </c>
      <c r="F6" s="7">
        <f t="shared" si="1"/>
        <v>-7.0364547093450893</v>
      </c>
      <c r="G6" s="10"/>
      <c r="H6" s="7">
        <f t="shared" si="2"/>
        <v>1.9291955678627577</v>
      </c>
      <c r="I6" s="7">
        <f t="shared" si="3"/>
        <v>1.9291955678627577</v>
      </c>
      <c r="J6" s="7">
        <f t="shared" si="4"/>
        <v>62.600000000000009</v>
      </c>
      <c r="K6" s="8">
        <f t="shared" si="5"/>
        <v>0</v>
      </c>
      <c r="L6" s="8">
        <f t="shared" si="6"/>
        <v>0</v>
      </c>
      <c r="M6" s="8">
        <f t="shared" si="7"/>
        <v>207.39999999999998</v>
      </c>
      <c r="N6" s="8">
        <f t="shared" si="8"/>
        <v>0</v>
      </c>
      <c r="O6" s="9">
        <f t="shared" si="9"/>
        <v>207.39999999999998</v>
      </c>
      <c r="P6" s="10"/>
    </row>
    <row r="7" spans="1:16">
      <c r="A7" s="38">
        <v>3</v>
      </c>
      <c r="B7" s="35">
        <v>18.420000000000002</v>
      </c>
      <c r="C7" s="31">
        <v>17.97</v>
      </c>
      <c r="D7" s="36">
        <v>209.7</v>
      </c>
      <c r="E7" s="7">
        <f t="shared" si="0"/>
        <v>-15.609308314454299</v>
      </c>
      <c r="F7" s="7">
        <f t="shared" si="1"/>
        <v>-8.9033922717303557</v>
      </c>
      <c r="G7" s="10"/>
      <c r="H7" s="7">
        <f t="shared" si="2"/>
        <v>1.7531866324722389</v>
      </c>
      <c r="I7" s="7">
        <f t="shared" si="3"/>
        <v>1.7531866324722389</v>
      </c>
      <c r="J7" s="7">
        <f t="shared" si="4"/>
        <v>60.300000000000026</v>
      </c>
      <c r="K7" s="8">
        <f t="shared" si="5"/>
        <v>0</v>
      </c>
      <c r="L7" s="8">
        <f t="shared" si="6"/>
        <v>0</v>
      </c>
      <c r="M7" s="8">
        <f t="shared" si="7"/>
        <v>209.7</v>
      </c>
      <c r="N7" s="8">
        <f t="shared" si="8"/>
        <v>0</v>
      </c>
      <c r="O7" s="9">
        <f t="shared" si="9"/>
        <v>209.7</v>
      </c>
      <c r="P7" s="10"/>
    </row>
    <row r="8" spans="1:16">
      <c r="A8" s="38">
        <v>4</v>
      </c>
      <c r="B8" s="35">
        <v>19.07</v>
      </c>
      <c r="C8" s="31">
        <v>18.61</v>
      </c>
      <c r="D8" s="36">
        <v>209.7</v>
      </c>
      <c r="E8" s="7">
        <f t="shared" si="0"/>
        <v>-16.165232483694741</v>
      </c>
      <c r="F8" s="7">
        <f t="shared" si="1"/>
        <v>-9.2204858195270969</v>
      </c>
      <c r="G8" s="10"/>
      <c r="H8" s="7">
        <f t="shared" si="2"/>
        <v>1.7531866324722387</v>
      </c>
      <c r="I8" s="7">
        <f t="shared" si="3"/>
        <v>1.7531866324722387</v>
      </c>
      <c r="J8" s="7">
        <f t="shared" si="4"/>
        <v>60.300000000000026</v>
      </c>
      <c r="K8" s="8">
        <f t="shared" si="5"/>
        <v>0</v>
      </c>
      <c r="L8" s="8">
        <f t="shared" si="6"/>
        <v>0</v>
      </c>
      <c r="M8" s="8">
        <f t="shared" si="7"/>
        <v>209.7</v>
      </c>
      <c r="N8" s="8">
        <f t="shared" si="8"/>
        <v>0</v>
      </c>
      <c r="O8" s="9">
        <f t="shared" si="9"/>
        <v>209.7</v>
      </c>
      <c r="P8" s="10"/>
    </row>
    <row r="9" spans="1:16">
      <c r="A9" s="38">
        <v>5</v>
      </c>
      <c r="B9" s="35">
        <v>21.78</v>
      </c>
      <c r="C9" s="31">
        <v>21.28</v>
      </c>
      <c r="D9" s="36">
        <v>209.2</v>
      </c>
      <c r="E9" s="7">
        <f t="shared" si="0"/>
        <v>-18.575781804301556</v>
      </c>
      <c r="F9" s="7">
        <f t="shared" si="1"/>
        <v>-10.381653546472226</v>
      </c>
      <c r="G9" s="10"/>
      <c r="H9" s="7">
        <f t="shared" si="2"/>
        <v>1.789289319003885</v>
      </c>
      <c r="I9" s="7">
        <f t="shared" si="3"/>
        <v>1.789289319003885</v>
      </c>
      <c r="J9" s="7">
        <f t="shared" si="4"/>
        <v>60.800000000000018</v>
      </c>
      <c r="K9" s="8">
        <f t="shared" si="5"/>
        <v>0</v>
      </c>
      <c r="L9" s="8">
        <f t="shared" si="6"/>
        <v>0</v>
      </c>
      <c r="M9" s="8">
        <f t="shared" si="7"/>
        <v>209.2</v>
      </c>
      <c r="N9" s="8">
        <f t="shared" si="8"/>
        <v>0</v>
      </c>
      <c r="O9" s="9">
        <f t="shared" si="9"/>
        <v>209.2</v>
      </c>
      <c r="P9" s="10"/>
    </row>
    <row r="10" spans="1:16">
      <c r="A10" s="38">
        <v>6</v>
      </c>
      <c r="B10" s="35">
        <v>19.809999999999999</v>
      </c>
      <c r="C10" s="31">
        <v>19.3</v>
      </c>
      <c r="D10" s="36">
        <v>212.4</v>
      </c>
      <c r="E10" s="7">
        <f t="shared" si="0"/>
        <v>-16.295528962188889</v>
      </c>
      <c r="F10" s="7">
        <f t="shared" si="1"/>
        <v>-10.341457143094638</v>
      </c>
      <c r="G10" s="10"/>
      <c r="H10" s="7">
        <f t="shared" si="2"/>
        <v>1.5757478599686503</v>
      </c>
      <c r="I10" s="7">
        <f t="shared" si="3"/>
        <v>1.5757478599686503</v>
      </c>
      <c r="J10" s="7">
        <f t="shared" si="4"/>
        <v>57.599999999999994</v>
      </c>
      <c r="K10" s="8">
        <f t="shared" si="5"/>
        <v>0</v>
      </c>
      <c r="L10" s="8">
        <f t="shared" si="6"/>
        <v>0</v>
      </c>
      <c r="M10" s="8">
        <f t="shared" si="7"/>
        <v>212.4</v>
      </c>
      <c r="N10" s="8">
        <f t="shared" si="8"/>
        <v>0</v>
      </c>
      <c r="O10" s="9">
        <f t="shared" si="9"/>
        <v>212.4</v>
      </c>
      <c r="P10" s="10"/>
    </row>
    <row r="11" spans="1:16">
      <c r="A11" s="38">
        <v>7</v>
      </c>
      <c r="B11" s="35">
        <v>20.99</v>
      </c>
      <c r="C11" s="31">
        <v>20.11</v>
      </c>
      <c r="D11" s="36">
        <v>219.1</v>
      </c>
      <c r="E11" s="7">
        <f t="shared" si="0"/>
        <v>-15.606293246108239</v>
      </c>
      <c r="F11" s="7">
        <f t="shared" si="1"/>
        <v>-12.682890487443167</v>
      </c>
      <c r="G11" s="10"/>
      <c r="H11" s="7">
        <f t="shared" si="2"/>
        <v>1.2304997241409139</v>
      </c>
      <c r="I11" s="7">
        <f t="shared" si="3"/>
        <v>1.2304997241409139</v>
      </c>
      <c r="J11" s="7">
        <f t="shared" si="4"/>
        <v>50.899999999999991</v>
      </c>
      <c r="K11" s="8">
        <f t="shared" si="5"/>
        <v>0</v>
      </c>
      <c r="L11" s="8">
        <f t="shared" si="6"/>
        <v>0</v>
      </c>
      <c r="M11" s="8">
        <f t="shared" si="7"/>
        <v>219.10000000000002</v>
      </c>
      <c r="N11" s="8">
        <f t="shared" si="8"/>
        <v>0</v>
      </c>
      <c r="O11" s="9">
        <f t="shared" si="9"/>
        <v>219.10000000000002</v>
      </c>
      <c r="P11" s="10"/>
    </row>
    <row r="12" spans="1:16">
      <c r="A12" s="38">
        <v>8</v>
      </c>
      <c r="B12" s="35">
        <v>20.22</v>
      </c>
      <c r="C12" s="31">
        <v>19.34</v>
      </c>
      <c r="D12" s="36">
        <v>224.7</v>
      </c>
      <c r="E12" s="7">
        <f t="shared" si="0"/>
        <v>-13.746861824703679</v>
      </c>
      <c r="F12" s="7">
        <f t="shared" si="1"/>
        <v>-13.603653552355143</v>
      </c>
      <c r="G12" s="10"/>
      <c r="H12" s="7">
        <f t="shared" si="2"/>
        <v>1.0105271919633489</v>
      </c>
      <c r="I12" s="7">
        <f t="shared" si="3"/>
        <v>1.0105271919633489</v>
      </c>
      <c r="J12" s="7">
        <f t="shared" si="4"/>
        <v>45.300000000000018</v>
      </c>
      <c r="K12" s="8">
        <f t="shared" si="5"/>
        <v>0</v>
      </c>
      <c r="L12" s="8">
        <f t="shared" si="6"/>
        <v>0</v>
      </c>
      <c r="M12" s="8">
        <f t="shared" si="7"/>
        <v>224.7</v>
      </c>
      <c r="N12" s="8">
        <f t="shared" si="8"/>
        <v>0</v>
      </c>
      <c r="O12" s="9">
        <f t="shared" si="9"/>
        <v>224.7</v>
      </c>
      <c r="P12" s="10"/>
    </row>
    <row r="13" spans="1:16">
      <c r="A13" s="38">
        <v>9</v>
      </c>
      <c r="B13" s="35">
        <v>22.25</v>
      </c>
      <c r="C13" s="31">
        <v>21.18</v>
      </c>
      <c r="D13" s="36">
        <v>229.5</v>
      </c>
      <c r="E13" s="7">
        <f t="shared" si="0"/>
        <v>-13.755309663633286</v>
      </c>
      <c r="F13" s="7">
        <f t="shared" si="1"/>
        <v>-16.10539835140866</v>
      </c>
      <c r="G13" s="10"/>
      <c r="H13" s="7">
        <f t="shared" si="2"/>
        <v>0.85408068546346616</v>
      </c>
      <c r="I13" s="7">
        <f t="shared" si="3"/>
        <v>0.85408068546346616</v>
      </c>
      <c r="J13" s="7">
        <f t="shared" si="4"/>
        <v>40.499999999999986</v>
      </c>
      <c r="K13" s="8">
        <f t="shared" si="5"/>
        <v>0</v>
      </c>
      <c r="L13" s="8">
        <f t="shared" si="6"/>
        <v>0</v>
      </c>
      <c r="M13" s="8">
        <f t="shared" si="7"/>
        <v>229.5</v>
      </c>
      <c r="N13" s="8">
        <f t="shared" si="8"/>
        <v>0</v>
      </c>
      <c r="O13" s="9">
        <f t="shared" si="9"/>
        <v>229.5</v>
      </c>
      <c r="P13" s="10"/>
    </row>
    <row r="14" spans="1:16">
      <c r="A14" s="38">
        <v>10</v>
      </c>
      <c r="B14" s="35">
        <v>21.37</v>
      </c>
      <c r="C14" s="31">
        <v>20.239999999999998</v>
      </c>
      <c r="D14" s="36">
        <v>231.9</v>
      </c>
      <c r="E14" s="7">
        <f t="shared" si="0"/>
        <v>-12.488806112848748</v>
      </c>
      <c r="F14" s="7">
        <f t="shared" si="1"/>
        <v>-15.927564844497471</v>
      </c>
      <c r="G14" s="10"/>
      <c r="H14" s="7">
        <f t="shared" si="2"/>
        <v>0.78410015810817946</v>
      </c>
      <c r="I14" s="7">
        <f t="shared" si="3"/>
        <v>0.78410015810817946</v>
      </c>
      <c r="J14" s="7">
        <f t="shared" si="4"/>
        <v>38.099999999999987</v>
      </c>
      <c r="K14" s="8">
        <f t="shared" si="5"/>
        <v>0</v>
      </c>
      <c r="L14" s="8">
        <f t="shared" si="6"/>
        <v>0</v>
      </c>
      <c r="M14" s="8">
        <f t="shared" si="7"/>
        <v>231.9</v>
      </c>
      <c r="N14" s="8">
        <f t="shared" si="8"/>
        <v>0</v>
      </c>
      <c r="O14" s="9">
        <f t="shared" si="9"/>
        <v>231.9</v>
      </c>
      <c r="P14" s="10"/>
    </row>
    <row r="15" spans="1:16">
      <c r="A15" s="38">
        <v>11</v>
      </c>
      <c r="B15" s="35">
        <v>20.5</v>
      </c>
      <c r="C15" s="31">
        <v>19.37</v>
      </c>
      <c r="D15" s="36">
        <v>236.3</v>
      </c>
      <c r="E15" s="7">
        <f t="shared" si="0"/>
        <v>-10.747336559667746</v>
      </c>
      <c r="F15" s="7">
        <f t="shared" si="1"/>
        <v>-16.11495134566745</v>
      </c>
      <c r="G15" s="10"/>
      <c r="H15" s="7">
        <f t="shared" si="2"/>
        <v>0.66691709637442975</v>
      </c>
      <c r="I15" s="7">
        <f t="shared" si="3"/>
        <v>0.66691709637442975</v>
      </c>
      <c r="J15" s="7">
        <f t="shared" si="4"/>
        <v>33.699999999999996</v>
      </c>
      <c r="K15" s="8">
        <f t="shared" si="5"/>
        <v>0</v>
      </c>
      <c r="L15" s="8">
        <f t="shared" si="6"/>
        <v>0</v>
      </c>
      <c r="M15" s="8">
        <f t="shared" si="7"/>
        <v>236.3</v>
      </c>
      <c r="N15" s="8">
        <f t="shared" si="8"/>
        <v>0</v>
      </c>
      <c r="O15" s="9">
        <f t="shared" si="9"/>
        <v>236.3</v>
      </c>
      <c r="P15" s="10"/>
    </row>
    <row r="16" spans="1:16">
      <c r="A16" s="38">
        <v>12</v>
      </c>
      <c r="B16" s="35">
        <v>20.18</v>
      </c>
      <c r="C16" s="31">
        <v>19</v>
      </c>
      <c r="D16" s="36">
        <v>243</v>
      </c>
      <c r="E16" s="7">
        <f t="shared" si="0"/>
        <v>-8.6258194950513918</v>
      </c>
      <c r="F16" s="7">
        <f t="shared" si="1"/>
        <v>-16.929123959578988</v>
      </c>
      <c r="G16" s="10"/>
      <c r="H16" s="7">
        <f t="shared" si="2"/>
        <v>0.50952544949442902</v>
      </c>
      <c r="I16" s="7">
        <f t="shared" si="3"/>
        <v>0.50952544949442902</v>
      </c>
      <c r="J16" s="7">
        <f t="shared" si="4"/>
        <v>27.000000000000007</v>
      </c>
      <c r="K16" s="8">
        <f t="shared" si="5"/>
        <v>0</v>
      </c>
      <c r="L16" s="8">
        <f t="shared" si="6"/>
        <v>0</v>
      </c>
      <c r="M16" s="8">
        <f t="shared" si="7"/>
        <v>243</v>
      </c>
      <c r="N16" s="8">
        <f t="shared" si="8"/>
        <v>0</v>
      </c>
      <c r="O16" s="9">
        <f t="shared" si="9"/>
        <v>243</v>
      </c>
      <c r="P16" s="10"/>
    </row>
    <row r="17" spans="1:16">
      <c r="A17" s="38">
        <v>13</v>
      </c>
      <c r="B17" s="35">
        <v>16.489999999999998</v>
      </c>
      <c r="C17" s="31">
        <v>15.53</v>
      </c>
      <c r="D17" s="36">
        <v>246.2</v>
      </c>
      <c r="E17" s="7">
        <f t="shared" si="0"/>
        <v>-6.267058452352618</v>
      </c>
      <c r="F17" s="7">
        <f t="shared" si="1"/>
        <v>-14.209323641707778</v>
      </c>
      <c r="G17" s="10"/>
      <c r="H17" s="7">
        <f t="shared" si="2"/>
        <v>0.44105255185808395</v>
      </c>
      <c r="I17" s="7">
        <f t="shared" si="3"/>
        <v>0.44105255185808395</v>
      </c>
      <c r="J17" s="7">
        <f t="shared" si="4"/>
        <v>23.800000000000004</v>
      </c>
      <c r="K17" s="8">
        <f t="shared" si="5"/>
        <v>0</v>
      </c>
      <c r="L17" s="8">
        <f t="shared" si="6"/>
        <v>0</v>
      </c>
      <c r="M17" s="8">
        <f t="shared" si="7"/>
        <v>246.2</v>
      </c>
      <c r="N17" s="8">
        <f t="shared" si="8"/>
        <v>0</v>
      </c>
      <c r="O17" s="9">
        <f t="shared" si="9"/>
        <v>246.2</v>
      </c>
      <c r="P17" s="10"/>
    </row>
    <row r="18" spans="1:16">
      <c r="A18" s="38">
        <v>14</v>
      </c>
      <c r="B18" s="35">
        <v>17.41</v>
      </c>
      <c r="C18" s="31">
        <v>16.27</v>
      </c>
      <c r="D18" s="36">
        <v>252.7</v>
      </c>
      <c r="E18" s="7">
        <f t="shared" si="0"/>
        <v>-4.838289201245578</v>
      </c>
      <c r="F18" s="7">
        <f t="shared" si="1"/>
        <v>-15.533958207910514</v>
      </c>
      <c r="G18" s="10"/>
      <c r="H18" s="7">
        <f t="shared" si="2"/>
        <v>0.31146531595416083</v>
      </c>
      <c r="I18" s="7">
        <f t="shared" si="3"/>
        <v>0.31146531595416083</v>
      </c>
      <c r="J18" s="7">
        <f t="shared" si="4"/>
        <v>17.300000000000004</v>
      </c>
      <c r="K18" s="8">
        <f t="shared" si="5"/>
        <v>0</v>
      </c>
      <c r="L18" s="8">
        <f t="shared" si="6"/>
        <v>0</v>
      </c>
      <c r="M18" s="8">
        <f t="shared" si="7"/>
        <v>252.7</v>
      </c>
      <c r="N18" s="8">
        <f t="shared" si="8"/>
        <v>0</v>
      </c>
      <c r="O18" s="9">
        <f t="shared" si="9"/>
        <v>252.7</v>
      </c>
      <c r="P18" s="10"/>
    </row>
    <row r="19" spans="1:16">
      <c r="A19" s="38">
        <v>15</v>
      </c>
      <c r="B19" s="35">
        <v>14.99</v>
      </c>
      <c r="C19" s="31">
        <v>13.97</v>
      </c>
      <c r="D19" s="36">
        <v>255</v>
      </c>
      <c r="E19" s="7">
        <f t="shared" si="0"/>
        <v>-3.6157020600822132</v>
      </c>
      <c r="F19" s="7">
        <f t="shared" si="1"/>
        <v>-13.493983793258286</v>
      </c>
      <c r="G19" s="10"/>
      <c r="H19" s="7">
        <f t="shared" si="2"/>
        <v>0.26794919243112253</v>
      </c>
      <c r="I19" s="7">
        <f t="shared" si="3"/>
        <v>0.26794919243112253</v>
      </c>
      <c r="J19" s="7">
        <f t="shared" si="4"/>
        <v>14.999999999999993</v>
      </c>
      <c r="K19" s="8">
        <f t="shared" si="5"/>
        <v>0</v>
      </c>
      <c r="L19" s="8">
        <f t="shared" si="6"/>
        <v>0</v>
      </c>
      <c r="M19" s="8">
        <f t="shared" si="7"/>
        <v>255</v>
      </c>
      <c r="N19" s="8">
        <f t="shared" si="8"/>
        <v>0</v>
      </c>
      <c r="O19" s="9">
        <f t="shared" si="9"/>
        <v>255</v>
      </c>
      <c r="P19" s="10"/>
    </row>
    <row r="20" spans="1:16">
      <c r="A20" s="38">
        <v>16</v>
      </c>
      <c r="B20" s="35">
        <v>13.03</v>
      </c>
      <c r="C20" s="31">
        <v>12.14</v>
      </c>
      <c r="D20" s="36">
        <v>257.7</v>
      </c>
      <c r="E20" s="7">
        <f t="shared" si="0"/>
        <v>-2.5861888893782177</v>
      </c>
      <c r="F20" s="7">
        <f t="shared" si="1"/>
        <v>-11.861333273644101</v>
      </c>
      <c r="G20" s="10"/>
      <c r="H20" s="7">
        <f t="shared" si="2"/>
        <v>0.21803526043102869</v>
      </c>
      <c r="I20" s="7">
        <f t="shared" si="3"/>
        <v>0.21803526043102869</v>
      </c>
      <c r="J20" s="7">
        <f t="shared" si="4"/>
        <v>12.300000000000008</v>
      </c>
      <c r="K20" s="8">
        <f t="shared" si="5"/>
        <v>0</v>
      </c>
      <c r="L20" s="8">
        <f t="shared" si="6"/>
        <v>0</v>
      </c>
      <c r="M20" s="8">
        <f t="shared" si="7"/>
        <v>257.7</v>
      </c>
      <c r="N20" s="8">
        <f t="shared" si="8"/>
        <v>0</v>
      </c>
      <c r="O20" s="9">
        <f t="shared" si="9"/>
        <v>257.7</v>
      </c>
      <c r="P20" s="10"/>
    </row>
    <row r="21" spans="1:16">
      <c r="A21" s="38">
        <v>17</v>
      </c>
      <c r="B21" s="35">
        <v>10.97</v>
      </c>
      <c r="C21" s="31">
        <v>10.23</v>
      </c>
      <c r="D21" s="36">
        <v>259.7</v>
      </c>
      <c r="E21" s="7">
        <f t="shared" si="0"/>
        <v>-1.829146660640262</v>
      </c>
      <c r="F21" s="7">
        <f t="shared" si="1"/>
        <v>-10.06514393806013</v>
      </c>
      <c r="G21" s="10"/>
      <c r="H21" s="7">
        <f t="shared" si="2"/>
        <v>0.18173080006571632</v>
      </c>
      <c r="I21" s="7">
        <f t="shared" si="3"/>
        <v>0.18173080006571632</v>
      </c>
      <c r="J21" s="7">
        <f t="shared" si="4"/>
        <v>10.300000000000031</v>
      </c>
      <c r="K21" s="8">
        <f t="shared" si="5"/>
        <v>0</v>
      </c>
      <c r="L21" s="8">
        <f t="shared" si="6"/>
        <v>0</v>
      </c>
      <c r="M21" s="8">
        <f t="shared" si="7"/>
        <v>259.7</v>
      </c>
      <c r="N21" s="8">
        <f t="shared" si="8"/>
        <v>0</v>
      </c>
      <c r="O21" s="9">
        <f t="shared" si="9"/>
        <v>259.7</v>
      </c>
      <c r="P21" s="10"/>
    </row>
    <row r="22" spans="1:16">
      <c r="A22" s="38">
        <v>18</v>
      </c>
      <c r="B22" s="35">
        <v>8.1</v>
      </c>
      <c r="C22" s="31">
        <v>7.46</v>
      </c>
      <c r="D22" s="36">
        <v>255.6</v>
      </c>
      <c r="E22" s="7">
        <f t="shared" si="0"/>
        <v>-1.8552265582498204</v>
      </c>
      <c r="F22" s="7">
        <f t="shared" si="1"/>
        <v>-7.2256303820195873</v>
      </c>
      <c r="G22" s="10"/>
      <c r="H22" s="7">
        <f t="shared" si="2"/>
        <v>0.25675636036772731</v>
      </c>
      <c r="I22" s="7">
        <f t="shared" si="3"/>
        <v>0.25675636036772731</v>
      </c>
      <c r="J22" s="7">
        <f t="shared" si="4"/>
        <v>14.400000000000029</v>
      </c>
      <c r="K22" s="8">
        <f t="shared" si="5"/>
        <v>0</v>
      </c>
      <c r="L22" s="8">
        <f t="shared" si="6"/>
        <v>0</v>
      </c>
      <c r="M22" s="8">
        <f t="shared" si="7"/>
        <v>255.59999999999997</v>
      </c>
      <c r="N22" s="8">
        <f t="shared" si="8"/>
        <v>0</v>
      </c>
      <c r="O22" s="9">
        <f t="shared" si="9"/>
        <v>255.59999999999997</v>
      </c>
      <c r="P22" s="10"/>
    </row>
    <row r="23" spans="1:16">
      <c r="A23" s="38">
        <v>19</v>
      </c>
      <c r="B23" s="35">
        <v>8.24</v>
      </c>
      <c r="C23" s="31">
        <v>7.77</v>
      </c>
      <c r="D23" s="36">
        <v>245.3</v>
      </c>
      <c r="E23" s="7">
        <f t="shared" si="0"/>
        <v>-3.2468271634343662</v>
      </c>
      <c r="F23" s="7">
        <f t="shared" si="1"/>
        <v>-7.0591085393826285</v>
      </c>
      <c r="G23" s="10"/>
      <c r="H23" s="7">
        <f t="shared" si="2"/>
        <v>0.45994861041169449</v>
      </c>
      <c r="I23" s="7">
        <f t="shared" si="3"/>
        <v>0.45994861041169449</v>
      </c>
      <c r="J23" s="7">
        <f t="shared" si="4"/>
        <v>24.7</v>
      </c>
      <c r="K23" s="8">
        <f t="shared" si="5"/>
        <v>0</v>
      </c>
      <c r="L23" s="8">
        <f t="shared" si="6"/>
        <v>0</v>
      </c>
      <c r="M23" s="8">
        <f t="shared" si="7"/>
        <v>245.3</v>
      </c>
      <c r="N23" s="8">
        <f t="shared" si="8"/>
        <v>0</v>
      </c>
      <c r="O23" s="9">
        <f t="shared" si="9"/>
        <v>245.3</v>
      </c>
      <c r="P23" s="10"/>
    </row>
    <row r="24" spans="1:16">
      <c r="A24" s="38">
        <v>20</v>
      </c>
      <c r="B24" s="35">
        <v>6.6289999999999996</v>
      </c>
      <c r="C24" s="31">
        <v>6.1879999999999997</v>
      </c>
      <c r="D24" s="36">
        <v>246.3</v>
      </c>
      <c r="E24" s="7">
        <f t="shared" si="0"/>
        <v>-2.4872528419470825</v>
      </c>
      <c r="F24" s="7">
        <f t="shared" si="1"/>
        <v>-5.6661201275852031</v>
      </c>
      <c r="G24" s="10"/>
      <c r="H24" s="7">
        <f t="shared" si="2"/>
        <v>0.43896930985243765</v>
      </c>
      <c r="I24" s="7">
        <f t="shared" si="3"/>
        <v>0.43896930985243765</v>
      </c>
      <c r="J24" s="7">
        <f t="shared" si="4"/>
        <v>23.700000000000017</v>
      </c>
      <c r="K24" s="8">
        <f t="shared" si="5"/>
        <v>0</v>
      </c>
      <c r="L24" s="8">
        <f t="shared" si="6"/>
        <v>0</v>
      </c>
      <c r="M24" s="8">
        <f t="shared" si="7"/>
        <v>246.29999999999998</v>
      </c>
      <c r="N24" s="8">
        <f t="shared" si="8"/>
        <v>0</v>
      </c>
      <c r="O24" s="9">
        <f t="shared" si="9"/>
        <v>246.29999999999998</v>
      </c>
      <c r="P24" s="10"/>
    </row>
    <row r="25" spans="1:16">
      <c r="A25" s="38">
        <v>21</v>
      </c>
      <c r="B25" s="35">
        <v>5.6829999999999998</v>
      </c>
      <c r="C25" s="31">
        <v>5.415</v>
      </c>
      <c r="D25" s="36">
        <v>228.7</v>
      </c>
      <c r="E25" s="7">
        <f t="shared" si="0"/>
        <v>-3.5739090320084732</v>
      </c>
      <c r="F25" s="7">
        <f t="shared" si="1"/>
        <v>-4.0680952829215125</v>
      </c>
      <c r="G25" s="10"/>
      <c r="H25" s="7">
        <f t="shared" si="2"/>
        <v>0.87852146605618875</v>
      </c>
      <c r="I25" s="7">
        <f t="shared" si="3"/>
        <v>0.87852146605618875</v>
      </c>
      <c r="J25" s="7">
        <f t="shared" si="4"/>
        <v>41.300000000000011</v>
      </c>
      <c r="K25" s="8">
        <f t="shared" si="5"/>
        <v>0</v>
      </c>
      <c r="L25" s="8">
        <f t="shared" si="6"/>
        <v>0</v>
      </c>
      <c r="M25" s="8">
        <f t="shared" si="7"/>
        <v>228.7</v>
      </c>
      <c r="N25" s="8">
        <f t="shared" si="8"/>
        <v>0</v>
      </c>
      <c r="O25" s="9">
        <f t="shared" si="9"/>
        <v>228.7</v>
      </c>
      <c r="P25" s="10"/>
    </row>
    <row r="26" spans="1:16">
      <c r="A26" s="38">
        <v>22</v>
      </c>
      <c r="B26" s="35">
        <v>5.1360000000000001</v>
      </c>
      <c r="C26" s="31">
        <v>4.9050000000000002</v>
      </c>
      <c r="D26" s="36">
        <v>223</v>
      </c>
      <c r="E26" s="7">
        <f t="shared" si="0"/>
        <v>-3.5872899064420318</v>
      </c>
      <c r="F26" s="7">
        <f t="shared" si="1"/>
        <v>-3.3452019561065547</v>
      </c>
      <c r="G26" s="10"/>
      <c r="H26" s="7">
        <f t="shared" si="2"/>
        <v>1.0723687100246828</v>
      </c>
      <c r="I26" s="7">
        <f t="shared" si="3"/>
        <v>1.0723687100246828</v>
      </c>
      <c r="J26" s="7">
        <f t="shared" si="4"/>
        <v>47.000000000000014</v>
      </c>
      <c r="K26" s="8">
        <f t="shared" si="5"/>
        <v>0</v>
      </c>
      <c r="L26" s="8">
        <f t="shared" si="6"/>
        <v>0</v>
      </c>
      <c r="M26" s="8">
        <f t="shared" si="7"/>
        <v>223</v>
      </c>
      <c r="N26" s="8">
        <f t="shared" si="8"/>
        <v>0</v>
      </c>
      <c r="O26" s="9">
        <f t="shared" si="9"/>
        <v>223</v>
      </c>
      <c r="P26" s="10"/>
    </row>
    <row r="27" spans="1:16">
      <c r="A27" s="38">
        <v>23</v>
      </c>
      <c r="B27" s="35">
        <v>6.3010000000000002</v>
      </c>
      <c r="C27" s="31">
        <v>6.1440000000000001</v>
      </c>
      <c r="D27" s="36">
        <v>213.5</v>
      </c>
      <c r="E27" s="7">
        <f t="shared" si="0"/>
        <v>-5.1233944907806812</v>
      </c>
      <c r="F27" s="7">
        <f t="shared" si="1"/>
        <v>-3.3911008377572855</v>
      </c>
      <c r="G27" s="10"/>
      <c r="H27" s="7">
        <f t="shared" si="2"/>
        <v>1.5108351936149009</v>
      </c>
      <c r="I27" s="7">
        <f t="shared" si="3"/>
        <v>1.5108351936149009</v>
      </c>
      <c r="J27" s="7">
        <f t="shared" si="4"/>
        <v>56.500000000000007</v>
      </c>
      <c r="K27" s="8">
        <f t="shared" si="5"/>
        <v>0</v>
      </c>
      <c r="L27" s="8">
        <f t="shared" si="6"/>
        <v>0</v>
      </c>
      <c r="M27" s="8">
        <f t="shared" si="7"/>
        <v>213.5</v>
      </c>
      <c r="N27" s="8">
        <f t="shared" si="8"/>
        <v>0</v>
      </c>
      <c r="O27" s="9">
        <f t="shared" si="9"/>
        <v>213.5</v>
      </c>
      <c r="P27" s="10"/>
    </row>
    <row r="28" spans="1:16">
      <c r="A28" s="38">
        <v>24</v>
      </c>
      <c r="B28" s="35">
        <v>5.1509999999999998</v>
      </c>
      <c r="C28" s="31">
        <v>5.0179999999999998</v>
      </c>
      <c r="D28" s="36">
        <v>213.5</v>
      </c>
      <c r="E28" s="7">
        <f>IF(C28&gt;0,C28*COS(D28*(PI()/180)),$F$1)</f>
        <v>-4.1844390551330504</v>
      </c>
      <c r="F28" s="7">
        <f>IF(B28&gt;0,C28*SIN(D28*(PI()/180)),$F$1)</f>
        <v>-2.7696197922959076</v>
      </c>
      <c r="G28" s="10"/>
      <c r="H28" s="7">
        <f>E28/F28</f>
        <v>1.5108351936149014</v>
      </c>
      <c r="I28" s="7">
        <f t="shared" si="3"/>
        <v>1.5108351936149014</v>
      </c>
      <c r="J28" s="7">
        <f t="shared" si="4"/>
        <v>56.500000000000007</v>
      </c>
      <c r="K28" s="8">
        <f>IF(AND(E28&gt;0,F28&gt;0),90-J28,0)</f>
        <v>0</v>
      </c>
      <c r="L28" s="8">
        <f>IF(AND(E28&lt;0,F28&gt;0),90+J28,0)</f>
        <v>0</v>
      </c>
      <c r="M28" s="8">
        <f>IF(AND(E28&lt;0,F28&lt;0),270-J28,0)</f>
        <v>213.5</v>
      </c>
      <c r="N28" s="8">
        <f>IF(AND(E28&gt;0,F28&lt;0),270+J28,0)</f>
        <v>0</v>
      </c>
      <c r="O28" s="9">
        <f>MAX(K28:N28)</f>
        <v>213.5</v>
      </c>
      <c r="P28" s="10"/>
    </row>
    <row r="29" spans="1:16">
      <c r="A29" s="38">
        <v>25</v>
      </c>
      <c r="B29" s="35">
        <v>5.1509999999999998</v>
      </c>
      <c r="C29" s="31">
        <v>5.0179999999999998</v>
      </c>
      <c r="D29" s="36">
        <v>213.5</v>
      </c>
      <c r="E29" s="7">
        <f t="shared" si="0"/>
        <v>-4.1844390551330504</v>
      </c>
      <c r="F29" s="7">
        <f t="shared" si="1"/>
        <v>-2.7696197922959076</v>
      </c>
      <c r="G29" s="10"/>
      <c r="H29" s="7">
        <f t="shared" si="2"/>
        <v>1.5108351936149014</v>
      </c>
      <c r="I29" s="7">
        <f t="shared" si="3"/>
        <v>1.5108351936149014</v>
      </c>
      <c r="J29" s="7">
        <f t="shared" si="4"/>
        <v>56.500000000000007</v>
      </c>
      <c r="K29" s="8">
        <f t="shared" si="5"/>
        <v>0</v>
      </c>
      <c r="L29" s="8">
        <f t="shared" si="6"/>
        <v>0</v>
      </c>
      <c r="M29" s="8">
        <f t="shared" si="7"/>
        <v>213.5</v>
      </c>
      <c r="N29" s="8">
        <f t="shared" si="8"/>
        <v>0</v>
      </c>
      <c r="O29" s="9">
        <f t="shared" si="9"/>
        <v>213.5</v>
      </c>
      <c r="P29" s="10"/>
    </row>
    <row r="30" spans="1:16">
      <c r="A30" s="38">
        <v>26</v>
      </c>
      <c r="B30" s="35">
        <v>5.1509999999999998</v>
      </c>
      <c r="C30" s="31">
        <v>5.0179999999999998</v>
      </c>
      <c r="D30" s="36">
        <v>213.5</v>
      </c>
      <c r="E30" s="7">
        <f>IF(C30&gt;0,C30*COS(D30*(PI()/180)),$F$1)</f>
        <v>-4.1844390551330504</v>
      </c>
      <c r="F30" s="7">
        <f>IF(B30&gt;0,C30*SIN(D30*(PI()/180)),$F$1)</f>
        <v>-2.7696197922959076</v>
      </c>
      <c r="G30" s="10"/>
      <c r="H30" s="7">
        <f>E30/F30</f>
        <v>1.5108351936149014</v>
      </c>
      <c r="I30" s="7">
        <f t="shared" si="3"/>
        <v>1.5108351936149014</v>
      </c>
      <c r="J30" s="7">
        <f t="shared" si="4"/>
        <v>56.500000000000007</v>
      </c>
      <c r="K30" s="8">
        <f>IF(AND(E30&gt;0,F30&gt;0),90-J30,0)</f>
        <v>0</v>
      </c>
      <c r="L30" s="8">
        <f>IF(AND(E30&lt;0,F30&gt;0),90+J30,0)</f>
        <v>0</v>
      </c>
      <c r="M30" s="8">
        <f>IF(AND(E30&lt;0,F30&lt;0),270-J30,0)</f>
        <v>213.5</v>
      </c>
      <c r="N30" s="8">
        <f>IF(AND(E30&gt;0,F30&lt;0),270+J30,0)</f>
        <v>0</v>
      </c>
      <c r="O30" s="9">
        <f>MAX(K30:N30)</f>
        <v>213.5</v>
      </c>
      <c r="P30" s="10"/>
    </row>
    <row r="31" spans="1:16">
      <c r="A31" s="38">
        <v>27</v>
      </c>
      <c r="B31" s="35">
        <v>5.1509999999999998</v>
      </c>
      <c r="C31" s="31">
        <v>5.0179999999999998</v>
      </c>
      <c r="D31" s="36">
        <v>213.5</v>
      </c>
      <c r="E31" s="7">
        <f t="shared" si="0"/>
        <v>-4.1844390551330504</v>
      </c>
      <c r="F31" s="7">
        <f t="shared" si="1"/>
        <v>-2.7696197922959076</v>
      </c>
      <c r="G31" s="10"/>
      <c r="H31" s="7">
        <f t="shared" si="2"/>
        <v>1.5108351936149014</v>
      </c>
      <c r="I31" s="7">
        <f t="shared" si="3"/>
        <v>1.5108351936149014</v>
      </c>
      <c r="J31" s="7">
        <f t="shared" si="4"/>
        <v>56.500000000000007</v>
      </c>
      <c r="K31" s="8">
        <f t="shared" si="5"/>
        <v>0</v>
      </c>
      <c r="L31" s="8">
        <f t="shared" si="6"/>
        <v>0</v>
      </c>
      <c r="M31" s="8">
        <f t="shared" si="7"/>
        <v>213.5</v>
      </c>
      <c r="N31" s="8">
        <f t="shared" si="8"/>
        <v>0</v>
      </c>
      <c r="O31" s="9">
        <f t="shared" si="9"/>
        <v>213.5</v>
      </c>
      <c r="P31" s="10"/>
    </row>
    <row r="32" spans="1:16">
      <c r="A32" s="38">
        <v>28</v>
      </c>
      <c r="B32" s="35">
        <v>5.1509999999999998</v>
      </c>
      <c r="C32" s="31">
        <v>5.0179999999999998</v>
      </c>
      <c r="D32" s="36">
        <v>213.5</v>
      </c>
      <c r="E32" s="7">
        <f>IF(C32&gt;0,C32*COS(D32*(PI()/180)),$F$1)</f>
        <v>-4.1844390551330504</v>
      </c>
      <c r="F32" s="7">
        <f>IF(B32&gt;0,C32*SIN(D32*(PI()/180)),$F$1)</f>
        <v>-2.7696197922959076</v>
      </c>
      <c r="G32" s="10"/>
      <c r="H32" s="7">
        <f>E32/F32</f>
        <v>1.5108351936149014</v>
      </c>
      <c r="I32" s="7">
        <f t="shared" si="3"/>
        <v>1.5108351936149014</v>
      </c>
      <c r="J32" s="7">
        <f t="shared" si="4"/>
        <v>56.500000000000007</v>
      </c>
      <c r="K32" s="8">
        <f>IF(AND(E32&gt;0,F32&gt;0),90-J32,0)</f>
        <v>0</v>
      </c>
      <c r="L32" s="8">
        <f>IF(AND(E32&lt;0,F32&gt;0),90+J32,0)</f>
        <v>0</v>
      </c>
      <c r="M32" s="8">
        <f>IF(AND(E32&lt;0,F32&lt;0),270-J32,0)</f>
        <v>213.5</v>
      </c>
      <c r="N32" s="8">
        <f>IF(AND(E32&gt;0,F32&lt;0),270+J32,0)</f>
        <v>0</v>
      </c>
      <c r="O32" s="9">
        <f>MAX(K32:N32)</f>
        <v>213.5</v>
      </c>
      <c r="P32" s="10"/>
    </row>
    <row r="33" spans="1:16">
      <c r="A33" s="38">
        <v>29</v>
      </c>
      <c r="B33" s="35">
        <v>5.1509999999999998</v>
      </c>
      <c r="C33" s="31">
        <v>5.0179999999999998</v>
      </c>
      <c r="D33" s="36">
        <v>213.5</v>
      </c>
      <c r="E33" s="7">
        <f t="shared" si="0"/>
        <v>-4.1844390551330504</v>
      </c>
      <c r="F33" s="7">
        <f t="shared" si="1"/>
        <v>-2.7696197922959076</v>
      </c>
      <c r="G33" s="10"/>
      <c r="H33" s="7">
        <f t="shared" si="2"/>
        <v>1.5108351936149014</v>
      </c>
      <c r="I33" s="7">
        <f t="shared" si="3"/>
        <v>1.5108351936149014</v>
      </c>
      <c r="J33" s="7">
        <f t="shared" si="4"/>
        <v>56.500000000000007</v>
      </c>
      <c r="K33" s="8">
        <f t="shared" si="5"/>
        <v>0</v>
      </c>
      <c r="L33" s="8">
        <f t="shared" si="6"/>
        <v>0</v>
      </c>
      <c r="M33" s="8">
        <f t="shared" si="7"/>
        <v>213.5</v>
      </c>
      <c r="N33" s="8">
        <f t="shared" si="8"/>
        <v>0</v>
      </c>
      <c r="O33" s="9">
        <f t="shared" si="9"/>
        <v>213.5</v>
      </c>
      <c r="P33" s="10"/>
    </row>
    <row r="34" spans="1:16">
      <c r="A34" s="38">
        <v>30</v>
      </c>
      <c r="B34" s="35">
        <v>5.1509999999999998</v>
      </c>
      <c r="C34" s="31">
        <v>5.0179999999999998</v>
      </c>
      <c r="D34" s="36">
        <v>213.5</v>
      </c>
      <c r="E34" s="7">
        <f>IF(C34&gt;0,C34*COS(D34*(PI()/180)),$F$1)</f>
        <v>-4.1844390551330504</v>
      </c>
      <c r="F34" s="7">
        <f>IF(B34&gt;0,C34*SIN(D34*(PI()/180)),$F$1)</f>
        <v>-2.7696197922959076</v>
      </c>
      <c r="G34" s="10"/>
      <c r="H34" s="7">
        <f>E34/F34</f>
        <v>1.5108351936149014</v>
      </c>
      <c r="I34" s="7">
        <f t="shared" si="3"/>
        <v>1.5108351936149014</v>
      </c>
      <c r="J34" s="7">
        <f t="shared" si="4"/>
        <v>56.500000000000007</v>
      </c>
      <c r="K34" s="8">
        <f>IF(AND(E34&gt;0,F34&gt;0),90-J34,0)</f>
        <v>0</v>
      </c>
      <c r="L34" s="8">
        <f>IF(AND(E34&lt;0,F34&gt;0),90+J34,0)</f>
        <v>0</v>
      </c>
      <c r="M34" s="8">
        <f>IF(AND(E34&lt;0,F34&lt;0),270-J34,0)</f>
        <v>213.5</v>
      </c>
      <c r="N34" s="8">
        <f>IF(AND(E34&gt;0,F34&lt;0),270+J34,0)</f>
        <v>0</v>
      </c>
      <c r="O34" s="9">
        <f>MAX(K34:N34)</f>
        <v>213.5</v>
      </c>
      <c r="P34" s="10"/>
    </row>
    <row r="35" spans="1:16">
      <c r="A35" s="38">
        <v>31</v>
      </c>
      <c r="B35" s="35">
        <v>5.1509999999999998</v>
      </c>
      <c r="C35" s="31">
        <v>5.0179999999999998</v>
      </c>
      <c r="D35" s="36">
        <v>213.5</v>
      </c>
      <c r="E35" s="7">
        <f t="shared" si="0"/>
        <v>-4.1844390551330504</v>
      </c>
      <c r="F35" s="7">
        <f t="shared" si="1"/>
        <v>-2.7696197922959076</v>
      </c>
      <c r="G35" s="10"/>
      <c r="H35" s="7">
        <f t="shared" si="2"/>
        <v>1.5108351936149014</v>
      </c>
      <c r="I35" s="7">
        <f t="shared" si="3"/>
        <v>1.5108351936149014</v>
      </c>
      <c r="J35" s="7">
        <f t="shared" si="4"/>
        <v>56.500000000000007</v>
      </c>
      <c r="K35" s="8">
        <f t="shared" si="5"/>
        <v>0</v>
      </c>
      <c r="L35" s="8">
        <f t="shared" si="6"/>
        <v>0</v>
      </c>
      <c r="M35" s="8">
        <f t="shared" si="7"/>
        <v>213.5</v>
      </c>
      <c r="N35" s="8">
        <f t="shared" si="8"/>
        <v>0</v>
      </c>
      <c r="O35" s="9">
        <f t="shared" si="9"/>
        <v>213.5</v>
      </c>
      <c r="P35" s="10"/>
    </row>
    <row r="36" spans="1:16" ht="18.75" customHeight="1">
      <c r="B36" s="10"/>
      <c r="C36" s="10"/>
      <c r="D36" s="10"/>
      <c r="E36" s="27">
        <f>SUM(E5:E35)</f>
        <v>-237.4807430130991</v>
      </c>
      <c r="F36" s="27">
        <f>SUM(F5:F35)</f>
        <v>-258.96904796482727</v>
      </c>
      <c r="G36" s="10"/>
      <c r="H36" s="7">
        <f t="shared" si="2"/>
        <v>0.91702365544994913</v>
      </c>
      <c r="I36" s="7">
        <f t="shared" si="3"/>
        <v>0.91702365544994913</v>
      </c>
      <c r="J36" s="7">
        <f t="shared" si="4"/>
        <v>42.521559701385392</v>
      </c>
      <c r="K36" s="8">
        <f t="shared" si="5"/>
        <v>0</v>
      </c>
      <c r="L36" s="8">
        <f t="shared" si="6"/>
        <v>0</v>
      </c>
      <c r="M36" s="8">
        <f t="shared" si="7"/>
        <v>227.4784402986146</v>
      </c>
      <c r="N36" s="8">
        <f t="shared" si="8"/>
        <v>0</v>
      </c>
      <c r="O36" s="9">
        <f t="shared" si="9"/>
        <v>227.4784402986146</v>
      </c>
      <c r="P36" s="10"/>
    </row>
    <row r="37" spans="1:16">
      <c r="B37" s="26">
        <f>AVERAGE(B5:B35)</f>
        <v>12.434741935483878</v>
      </c>
      <c r="C37" s="25">
        <f>SQRT((E37*E37)+(F37*F37))</f>
        <v>11.334570946854791</v>
      </c>
      <c r="D37" s="37">
        <f>O36</f>
        <v>227.4784402986146</v>
      </c>
      <c r="E37" s="30">
        <f>AVERAGE(E5:E35)</f>
        <v>-7.6606691294548099</v>
      </c>
      <c r="F37" s="30">
        <f>AVERAGE(F5:F35)</f>
        <v>-8.3538402569299119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B38" s="10"/>
      <c r="C38" s="10"/>
      <c r="D38" s="2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B39" s="25">
        <f>MAX(B5:B35)</f>
        <v>22.25</v>
      </c>
      <c r="C39" s="25"/>
      <c r="D39" s="25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B40" s="25">
        <f>MIN(B5:B35)</f>
        <v>5.1360000000000001</v>
      </c>
      <c r="C40" s="25"/>
      <c r="D40" s="2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1.15">
      <c r="B41" s="10"/>
      <c r="C41" s="10"/>
      <c r="D41" s="2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</sheetData>
  <phoneticPr fontId="3" type="noConversion"/>
  <printOptions gridLinesSet="0"/>
  <pageMargins left="0.75" right="0.24" top="1" bottom="1" header="0.5" footer="0.5"/>
  <pageSetup paperSize="9" scale="89" fitToWidth="2" orientation="landscape" r:id="rId1"/>
  <headerFooter alignWithMargins="0">
    <oddHeader>&amp;L&amp;"Helvetica-Narrow,Bold"&amp;11Values of daily observations from Stratfield Mortimer AWS</oddHeader>
    <oddFooter>&amp;L&amp;"Helvetica-Narrow,Italic"Page &amp;P&amp;R&amp;"Helvetica-Narrow,Italic"Copyright (c) Stephen Burt 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O376"/>
  <sheetViews>
    <sheetView showGridLines="0" workbookViewId="0">
      <selection activeCell="U3" sqref="U3"/>
    </sheetView>
  </sheetViews>
  <sheetFormatPr defaultColWidth="9.58203125" defaultRowHeight="10.3"/>
  <cols>
    <col min="1" max="1" width="9.58203125" style="38" customWidth="1"/>
    <col min="2" max="2" width="8.58203125" style="1" customWidth="1"/>
    <col min="3" max="3" width="9.08203125" style="1" customWidth="1"/>
    <col min="4" max="16384" width="9.58203125" style="1"/>
  </cols>
  <sheetData>
    <row r="1" spans="1:15" ht="22.5" customHeight="1">
      <c r="B1" s="41" t="s">
        <v>39</v>
      </c>
      <c r="D1" s="10"/>
      <c r="E1" s="48" t="s">
        <v>40</v>
      </c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2" customFormat="1" ht="13.5" customHeight="1">
      <c r="A2" s="39"/>
      <c r="B2" s="11" t="s">
        <v>30</v>
      </c>
      <c r="D2" s="11" t="s">
        <v>2</v>
      </c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2" customFormat="1" ht="12.75" customHeight="1">
      <c r="A3" s="39"/>
      <c r="B3" s="15"/>
      <c r="D3" s="11" t="s">
        <v>29</v>
      </c>
      <c r="E3" s="13"/>
      <c r="F3" s="14"/>
      <c r="G3" s="17" t="s">
        <v>31</v>
      </c>
      <c r="H3" s="18"/>
      <c r="I3" s="18"/>
      <c r="J3" s="18"/>
      <c r="K3" s="18"/>
      <c r="L3" s="18"/>
      <c r="M3" s="18"/>
      <c r="N3" s="18"/>
      <c r="O3" s="14"/>
    </row>
    <row r="4" spans="1:15" s="3" customFormat="1" ht="33" customHeight="1">
      <c r="A4" s="40" t="s">
        <v>32</v>
      </c>
      <c r="B4" s="19" t="s">
        <v>3</v>
      </c>
      <c r="C4" s="19" t="s">
        <v>5</v>
      </c>
      <c r="D4" s="20" t="s">
        <v>0</v>
      </c>
      <c r="E4" s="21" t="s">
        <v>1</v>
      </c>
      <c r="F4" s="22"/>
      <c r="G4" s="23" t="s">
        <v>21</v>
      </c>
      <c r="H4" s="23" t="s">
        <v>22</v>
      </c>
      <c r="I4" s="23" t="s">
        <v>23</v>
      </c>
      <c r="J4" s="23" t="s">
        <v>24</v>
      </c>
      <c r="K4" s="23" t="s">
        <v>25</v>
      </c>
      <c r="L4" s="23" t="s">
        <v>26</v>
      </c>
      <c r="M4" s="23" t="s">
        <v>27</v>
      </c>
      <c r="N4" s="24" t="s">
        <v>28</v>
      </c>
      <c r="O4" s="22"/>
    </row>
    <row r="5" spans="1:15" ht="20.25" customHeight="1">
      <c r="A5" s="49">
        <v>44562</v>
      </c>
      <c r="B5" s="34">
        <v>197.52365362473685</v>
      </c>
      <c r="C5" s="32">
        <v>2.9023476302425362</v>
      </c>
      <c r="D5" s="7">
        <f>IF(C5&gt;0,C5*COS(B5*(PI()/180)),$H$1)</f>
        <v>-2.7676575943642288</v>
      </c>
      <c r="E5" s="7">
        <f>IF(C5&gt;0,C5*SIN(B5*(PI()/180)),$H$1)</f>
        <v>-0.87389542116461227</v>
      </c>
      <c r="F5" s="10"/>
      <c r="G5" s="7">
        <f>D5/E5</f>
        <v>3.1670352393835186</v>
      </c>
      <c r="H5" s="7">
        <f>IF(G5&lt;0,-1*G5,G5)</f>
        <v>3.1670352393835186</v>
      </c>
      <c r="I5" s="7">
        <f>ATAN(H5)*180/PI()</f>
        <v>72.476346375263148</v>
      </c>
      <c r="J5" s="8">
        <f>IF(AND(D5&gt;0,E5&gt;0),90-I5,0)</f>
        <v>0</v>
      </c>
      <c r="K5" s="8">
        <f>IF(AND(D5&lt;0,E5&gt;0),90+I5,0)</f>
        <v>0</v>
      </c>
      <c r="L5" s="8">
        <f>IF(AND(D5&lt;0,E5&lt;0),270-I5,0)</f>
        <v>197.52365362473685</v>
      </c>
      <c r="M5" s="8">
        <f>IF(AND(D5&gt;0,E5&lt;0),270+I5,0)</f>
        <v>0</v>
      </c>
      <c r="N5" s="9">
        <f>MAX(J5:M5)</f>
        <v>197.52365362473685</v>
      </c>
      <c r="O5" s="10"/>
    </row>
    <row r="6" spans="1:15">
      <c r="A6" s="49">
        <f>A5+1</f>
        <v>44563</v>
      </c>
      <c r="B6" s="36">
        <v>219.22917868325587</v>
      </c>
      <c r="C6" s="31">
        <v>4.1339447672044809</v>
      </c>
      <c r="D6" s="7">
        <f t="shared" ref="D6:D69" si="0">IF(C6&gt;0,C6*COS(B6*(PI()/180)),$H$1)</f>
        <v>-3.2022467064854694</v>
      </c>
      <c r="E6" s="7">
        <f t="shared" ref="E6:E69" si="1">IF(C6&gt;0,C6*SIN(B6*(PI()/180)),$H$1)</f>
        <v>-2.6144053566920862</v>
      </c>
      <c r="F6" s="10"/>
      <c r="G6" s="7">
        <f t="shared" ref="G6:G69" si="2">D6/E6</f>
        <v>1.2248470568225724</v>
      </c>
      <c r="H6" s="7">
        <f t="shared" ref="H6:H69" si="3">IF(G6&lt;0,-1*G6,G6)</f>
        <v>1.2248470568225724</v>
      </c>
      <c r="I6" s="7">
        <f t="shared" ref="I6:I69" si="4">ATAN(H6)*180/PI()</f>
        <v>50.770821316744133</v>
      </c>
      <c r="J6" s="8">
        <f t="shared" ref="J6:J69" si="5">IF(AND(D6&gt;0,E6&gt;0),90-I6,0)</f>
        <v>0</v>
      </c>
      <c r="K6" s="8">
        <f t="shared" ref="K6:K69" si="6">IF(AND(D6&lt;0,E6&gt;0),90+I6,0)</f>
        <v>0</v>
      </c>
      <c r="L6" s="8">
        <f t="shared" ref="L6:L69" si="7">IF(AND(D6&lt;0,E6&lt;0),270-I6,0)</f>
        <v>219.22917868325587</v>
      </c>
      <c r="M6" s="8">
        <f t="shared" ref="M6:M69" si="8">IF(AND(D6&gt;0,E6&lt;0),270+I6,0)</f>
        <v>0</v>
      </c>
      <c r="N6" s="9">
        <f t="shared" ref="N6:N69" si="9">MAX(J6:M6)</f>
        <v>219.22917868325587</v>
      </c>
      <c r="O6" s="10"/>
    </row>
    <row r="7" spans="1:15">
      <c r="A7" s="49">
        <f t="shared" ref="A7:A70" si="10">A6+1</f>
        <v>44564</v>
      </c>
      <c r="B7" s="36">
        <v>220.47796040304542</v>
      </c>
      <c r="C7" s="31">
        <v>3.5772834709590917</v>
      </c>
      <c r="D7" s="7">
        <f t="shared" si="0"/>
        <v>-2.7210811639998274</v>
      </c>
      <c r="E7" s="7">
        <f t="shared" si="1"/>
        <v>-2.3222132396751323</v>
      </c>
      <c r="F7" s="10"/>
      <c r="G7" s="7">
        <f t="shared" si="2"/>
        <v>1.1717619715149394</v>
      </c>
      <c r="H7" s="7">
        <f t="shared" si="3"/>
        <v>1.1717619715149394</v>
      </c>
      <c r="I7" s="7">
        <f t="shared" si="4"/>
        <v>49.522039596954599</v>
      </c>
      <c r="J7" s="8">
        <f t="shared" si="5"/>
        <v>0</v>
      </c>
      <c r="K7" s="8">
        <f t="shared" si="6"/>
        <v>0</v>
      </c>
      <c r="L7" s="8">
        <f t="shared" si="7"/>
        <v>220.47796040304542</v>
      </c>
      <c r="M7" s="8">
        <f t="shared" si="8"/>
        <v>0</v>
      </c>
      <c r="N7" s="9">
        <f t="shared" si="9"/>
        <v>220.47796040304542</v>
      </c>
      <c r="O7" s="10"/>
    </row>
    <row r="8" spans="1:15">
      <c r="A8" s="49">
        <f t="shared" si="10"/>
        <v>44565</v>
      </c>
      <c r="B8" s="36">
        <v>301.36302425207356</v>
      </c>
      <c r="C8" s="31">
        <v>1.2785362482061804</v>
      </c>
      <c r="D8" s="7">
        <f t="shared" si="0"/>
        <v>0.66542529525928007</v>
      </c>
      <c r="E8" s="7">
        <f t="shared" si="1"/>
        <v>-1.0917252925558865</v>
      </c>
      <c r="F8" s="10"/>
      <c r="G8" s="7">
        <f t="shared" si="2"/>
        <v>-0.6095171558235345</v>
      </c>
      <c r="H8" s="7">
        <f t="shared" si="3"/>
        <v>0.6095171558235345</v>
      </c>
      <c r="I8" s="7">
        <f t="shared" si="4"/>
        <v>31.363024252073533</v>
      </c>
      <c r="J8" s="8">
        <f t="shared" si="5"/>
        <v>0</v>
      </c>
      <c r="K8" s="8">
        <f t="shared" si="6"/>
        <v>0</v>
      </c>
      <c r="L8" s="8">
        <f t="shared" si="7"/>
        <v>0</v>
      </c>
      <c r="M8" s="8">
        <f t="shared" si="8"/>
        <v>301.36302425207356</v>
      </c>
      <c r="N8" s="9">
        <f t="shared" si="9"/>
        <v>301.36302425207356</v>
      </c>
      <c r="O8" s="10"/>
    </row>
    <row r="9" spans="1:15">
      <c r="A9" s="49">
        <f t="shared" si="10"/>
        <v>44566</v>
      </c>
      <c r="B9" s="36">
        <v>269.2799214713495</v>
      </c>
      <c r="C9" s="31">
        <v>2.0561776394198512</v>
      </c>
      <c r="D9" s="7">
        <f t="shared" si="0"/>
        <v>-2.5840828164835829E-2</v>
      </c>
      <c r="E9" s="7">
        <f t="shared" si="1"/>
        <v>-2.0560152568621537</v>
      </c>
      <c r="F9" s="10"/>
      <c r="G9" s="7">
        <f t="shared" si="2"/>
        <v>1.2568402923368159E-2</v>
      </c>
      <c r="H9" s="7">
        <f t="shared" si="3"/>
        <v>1.2568402923368159E-2</v>
      </c>
      <c r="I9" s="7">
        <f t="shared" si="4"/>
        <v>0.72007852865049649</v>
      </c>
      <c r="J9" s="8">
        <f t="shared" si="5"/>
        <v>0</v>
      </c>
      <c r="K9" s="8">
        <f t="shared" si="6"/>
        <v>0</v>
      </c>
      <c r="L9" s="8">
        <f t="shared" si="7"/>
        <v>269.2799214713495</v>
      </c>
      <c r="M9" s="8">
        <f t="shared" si="8"/>
        <v>0</v>
      </c>
      <c r="N9" s="9">
        <f t="shared" si="9"/>
        <v>269.2799214713495</v>
      </c>
      <c r="O9" s="10"/>
    </row>
    <row r="10" spans="1:15">
      <c r="A10" s="49">
        <f t="shared" si="10"/>
        <v>44567</v>
      </c>
      <c r="B10" s="36">
        <v>208.1325686284045</v>
      </c>
      <c r="C10" s="31">
        <v>1.9090726727552825</v>
      </c>
      <c r="D10" s="7">
        <f t="shared" si="0"/>
        <v>-1.6835328920267907</v>
      </c>
      <c r="E10" s="7">
        <f t="shared" si="1"/>
        <v>-0.90015302661542418</v>
      </c>
      <c r="F10" s="10"/>
      <c r="G10" s="7">
        <f t="shared" si="2"/>
        <v>1.870274100345888</v>
      </c>
      <c r="H10" s="7">
        <f t="shared" si="3"/>
        <v>1.870274100345888</v>
      </c>
      <c r="I10" s="7">
        <f t="shared" si="4"/>
        <v>61.867431371595501</v>
      </c>
      <c r="J10" s="8">
        <f t="shared" si="5"/>
        <v>0</v>
      </c>
      <c r="K10" s="8">
        <f t="shared" si="6"/>
        <v>0</v>
      </c>
      <c r="L10" s="8">
        <f t="shared" si="7"/>
        <v>208.1325686284045</v>
      </c>
      <c r="M10" s="8">
        <f t="shared" si="8"/>
        <v>0</v>
      </c>
      <c r="N10" s="9">
        <f t="shared" si="9"/>
        <v>208.1325686284045</v>
      </c>
      <c r="O10" s="10"/>
    </row>
    <row r="11" spans="1:15">
      <c r="A11" s="49">
        <f t="shared" si="10"/>
        <v>44568</v>
      </c>
      <c r="B11" s="36">
        <v>231.36824150443186</v>
      </c>
      <c r="C11" s="31">
        <v>3.3495486094806286</v>
      </c>
      <c r="D11" s="7">
        <f t="shared" si="0"/>
        <v>-2.091165702921526</v>
      </c>
      <c r="E11" s="7">
        <f t="shared" si="1"/>
        <v>-2.6165821007945329</v>
      </c>
      <c r="F11" s="10"/>
      <c r="G11" s="7">
        <f t="shared" si="2"/>
        <v>0.79919743480876726</v>
      </c>
      <c r="H11" s="7">
        <f t="shared" si="3"/>
        <v>0.79919743480876726</v>
      </c>
      <c r="I11" s="7">
        <f t="shared" si="4"/>
        <v>38.631758495568164</v>
      </c>
      <c r="J11" s="8">
        <f t="shared" si="5"/>
        <v>0</v>
      </c>
      <c r="K11" s="8">
        <f t="shared" si="6"/>
        <v>0</v>
      </c>
      <c r="L11" s="8">
        <f t="shared" si="7"/>
        <v>231.36824150443184</v>
      </c>
      <c r="M11" s="8">
        <f t="shared" si="8"/>
        <v>0</v>
      </c>
      <c r="N11" s="9">
        <f t="shared" si="9"/>
        <v>231.36824150443184</v>
      </c>
      <c r="O11" s="10"/>
    </row>
    <row r="12" spans="1:15">
      <c r="A12" s="49">
        <f t="shared" si="10"/>
        <v>44569</v>
      </c>
      <c r="B12" s="36">
        <v>231.97179608685008</v>
      </c>
      <c r="C12" s="31">
        <v>2.6941462297632901</v>
      </c>
      <c r="D12" s="7">
        <f t="shared" si="0"/>
        <v>-1.6597268987170339</v>
      </c>
      <c r="E12" s="7">
        <f t="shared" si="1"/>
        <v>-2.1221994555231816</v>
      </c>
      <c r="F12" s="10"/>
      <c r="G12" s="7">
        <f t="shared" si="2"/>
        <v>0.78207865636638041</v>
      </c>
      <c r="H12" s="7">
        <f t="shared" si="3"/>
        <v>0.78207865636638041</v>
      </c>
      <c r="I12" s="7">
        <f t="shared" si="4"/>
        <v>38.028203913149945</v>
      </c>
      <c r="J12" s="8">
        <f t="shared" si="5"/>
        <v>0</v>
      </c>
      <c r="K12" s="8">
        <f t="shared" si="6"/>
        <v>0</v>
      </c>
      <c r="L12" s="8">
        <f t="shared" si="7"/>
        <v>231.97179608685005</v>
      </c>
      <c r="M12" s="8">
        <f t="shared" si="8"/>
        <v>0</v>
      </c>
      <c r="N12" s="9">
        <f t="shared" si="9"/>
        <v>231.97179608685005</v>
      </c>
      <c r="O12" s="10"/>
    </row>
    <row r="13" spans="1:15">
      <c r="A13" s="49">
        <f t="shared" si="10"/>
        <v>44570</v>
      </c>
      <c r="B13" s="36">
        <v>241.47039943903803</v>
      </c>
      <c r="C13" s="31">
        <v>1.8929727228083397</v>
      </c>
      <c r="D13" s="7">
        <f t="shared" si="0"/>
        <v>-0.90410784615979678</v>
      </c>
      <c r="E13" s="7">
        <f t="shared" si="1"/>
        <v>-1.6631099578226067</v>
      </c>
      <c r="F13" s="10"/>
      <c r="G13" s="7">
        <f t="shared" si="2"/>
        <v>0.54362481681216179</v>
      </c>
      <c r="H13" s="7">
        <f t="shared" si="3"/>
        <v>0.54362481681216179</v>
      </c>
      <c r="I13" s="7">
        <f t="shared" si="4"/>
        <v>28.529600560961971</v>
      </c>
      <c r="J13" s="8">
        <f t="shared" si="5"/>
        <v>0</v>
      </c>
      <c r="K13" s="8">
        <f t="shared" si="6"/>
        <v>0</v>
      </c>
      <c r="L13" s="8">
        <f t="shared" si="7"/>
        <v>241.47039943903803</v>
      </c>
      <c r="M13" s="8">
        <f t="shared" si="8"/>
        <v>0</v>
      </c>
      <c r="N13" s="9">
        <f t="shared" si="9"/>
        <v>241.47039943903803</v>
      </c>
      <c r="O13" s="10"/>
    </row>
    <row r="14" spans="1:15">
      <c r="A14" s="49">
        <f t="shared" si="10"/>
        <v>44571</v>
      </c>
      <c r="B14" s="36">
        <v>187.29738956891879</v>
      </c>
      <c r="C14" s="31">
        <v>0.71289510186612737</v>
      </c>
      <c r="D14" s="7">
        <f t="shared" si="0"/>
        <v>-0.70712081600773358</v>
      </c>
      <c r="E14" s="7">
        <f t="shared" si="1"/>
        <v>-9.0551520325575438E-2</v>
      </c>
      <c r="F14" s="10"/>
      <c r="G14" s="7">
        <f t="shared" si="2"/>
        <v>7.8090441051160777</v>
      </c>
      <c r="H14" s="7">
        <f t="shared" si="3"/>
        <v>7.8090441051160777</v>
      </c>
      <c r="I14" s="7">
        <f t="shared" si="4"/>
        <v>82.702610431081212</v>
      </c>
      <c r="J14" s="8">
        <f t="shared" si="5"/>
        <v>0</v>
      </c>
      <c r="K14" s="8">
        <f t="shared" si="6"/>
        <v>0</v>
      </c>
      <c r="L14" s="8">
        <f t="shared" si="7"/>
        <v>187.29738956891879</v>
      </c>
      <c r="M14" s="8">
        <f t="shared" si="8"/>
        <v>0</v>
      </c>
      <c r="N14" s="9">
        <f t="shared" si="9"/>
        <v>187.29738956891879</v>
      </c>
      <c r="O14" s="10"/>
    </row>
    <row r="15" spans="1:15">
      <c r="A15" s="49">
        <f t="shared" si="10"/>
        <v>44572</v>
      </c>
      <c r="B15" s="36">
        <v>239.49097668797754</v>
      </c>
      <c r="C15" s="31">
        <v>0.41654024360486586</v>
      </c>
      <c r="D15" s="7">
        <f t="shared" si="0"/>
        <v>-0.21146667313807024</v>
      </c>
      <c r="E15" s="7">
        <f t="shared" si="1"/>
        <v>-0.35886992169073956</v>
      </c>
      <c r="F15" s="10"/>
      <c r="G15" s="7">
        <f t="shared" si="2"/>
        <v>0.58925716633422454</v>
      </c>
      <c r="H15" s="7">
        <f t="shared" si="3"/>
        <v>0.58925716633422454</v>
      </c>
      <c r="I15" s="7">
        <f t="shared" si="4"/>
        <v>30.509023312022467</v>
      </c>
      <c r="J15" s="8">
        <f t="shared" si="5"/>
        <v>0</v>
      </c>
      <c r="K15" s="8">
        <f t="shared" si="6"/>
        <v>0</v>
      </c>
      <c r="L15" s="8">
        <f t="shared" si="7"/>
        <v>239.49097668797754</v>
      </c>
      <c r="M15" s="8">
        <f t="shared" si="8"/>
        <v>0</v>
      </c>
      <c r="N15" s="9">
        <f t="shared" si="9"/>
        <v>239.49097668797754</v>
      </c>
      <c r="O15" s="10"/>
    </row>
    <row r="16" spans="1:15">
      <c r="A16" s="49">
        <f t="shared" si="10"/>
        <v>44573</v>
      </c>
      <c r="B16" s="36">
        <v>270.94030090396473</v>
      </c>
      <c r="C16" s="31">
        <v>0.2883469953683282</v>
      </c>
      <c r="D16" s="7">
        <f t="shared" si="0"/>
        <v>4.7319501027564019E-3</v>
      </c>
      <c r="E16" s="7">
        <f t="shared" si="1"/>
        <v>-0.28830816565988504</v>
      </c>
      <c r="F16" s="10"/>
      <c r="G16" s="7">
        <f t="shared" si="2"/>
        <v>-1.6412820261007269E-2</v>
      </c>
      <c r="H16" s="7">
        <f t="shared" si="3"/>
        <v>1.6412820261007269E-2</v>
      </c>
      <c r="I16" s="7">
        <f t="shared" si="4"/>
        <v>0.94030090396473032</v>
      </c>
      <c r="J16" s="8">
        <f t="shared" si="5"/>
        <v>0</v>
      </c>
      <c r="K16" s="8">
        <f t="shared" si="6"/>
        <v>0</v>
      </c>
      <c r="L16" s="8">
        <f t="shared" si="7"/>
        <v>0</v>
      </c>
      <c r="M16" s="8">
        <f t="shared" si="8"/>
        <v>270.94030090396473</v>
      </c>
      <c r="N16" s="9">
        <f t="shared" si="9"/>
        <v>270.94030090396473</v>
      </c>
      <c r="O16" s="10"/>
    </row>
    <row r="17" spans="1:15">
      <c r="A17" s="49">
        <f t="shared" si="10"/>
        <v>44574</v>
      </c>
      <c r="B17" s="36">
        <v>210.58884723683775</v>
      </c>
      <c r="C17" s="31">
        <v>0.60807227401125508</v>
      </c>
      <c r="D17" s="7">
        <f t="shared" si="0"/>
        <v>-0.52345360332349722</v>
      </c>
      <c r="E17" s="7">
        <f t="shared" si="1"/>
        <v>-0.30943208558400292</v>
      </c>
      <c r="F17" s="10"/>
      <c r="G17" s="7">
        <f t="shared" si="2"/>
        <v>1.6916590997199381</v>
      </c>
      <c r="H17" s="7">
        <f t="shared" si="3"/>
        <v>1.6916590997199381</v>
      </c>
      <c r="I17" s="7">
        <f t="shared" si="4"/>
        <v>59.411152763162249</v>
      </c>
      <c r="J17" s="8">
        <f t="shared" si="5"/>
        <v>0</v>
      </c>
      <c r="K17" s="8">
        <f t="shared" si="6"/>
        <v>0</v>
      </c>
      <c r="L17" s="8">
        <f t="shared" si="7"/>
        <v>210.58884723683775</v>
      </c>
      <c r="M17" s="8">
        <f t="shared" si="8"/>
        <v>0</v>
      </c>
      <c r="N17" s="9">
        <f t="shared" si="9"/>
        <v>210.58884723683775</v>
      </c>
      <c r="O17" s="10"/>
    </row>
    <row r="18" spans="1:15">
      <c r="A18" s="49">
        <f t="shared" si="10"/>
        <v>44575</v>
      </c>
      <c r="B18" s="36">
        <v>267.3424584920495</v>
      </c>
      <c r="C18" s="31">
        <v>0.12672665263692259</v>
      </c>
      <c r="D18" s="7">
        <f t="shared" si="0"/>
        <v>-5.8758358571988382E-3</v>
      </c>
      <c r="E18" s="7">
        <f t="shared" si="1"/>
        <v>-0.12659035919665643</v>
      </c>
      <c r="F18" s="10"/>
      <c r="G18" s="7">
        <f t="shared" si="2"/>
        <v>4.6416140174393578E-2</v>
      </c>
      <c r="H18" s="7">
        <f t="shared" si="3"/>
        <v>4.6416140174393578E-2</v>
      </c>
      <c r="I18" s="7">
        <f t="shared" si="4"/>
        <v>2.6575415079504796</v>
      </c>
      <c r="J18" s="8">
        <f t="shared" si="5"/>
        <v>0</v>
      </c>
      <c r="K18" s="8">
        <f t="shared" si="6"/>
        <v>0</v>
      </c>
      <c r="L18" s="8">
        <f t="shared" si="7"/>
        <v>267.3424584920495</v>
      </c>
      <c r="M18" s="8">
        <f t="shared" si="8"/>
        <v>0</v>
      </c>
      <c r="N18" s="9">
        <f t="shared" si="9"/>
        <v>267.3424584920495</v>
      </c>
      <c r="O18" s="10"/>
    </row>
    <row r="19" spans="1:15">
      <c r="A19" s="49">
        <f t="shared" si="10"/>
        <v>44576</v>
      </c>
      <c r="B19" s="36">
        <v>223.45672755643935</v>
      </c>
      <c r="C19" s="31">
        <v>0.16254244554901592</v>
      </c>
      <c r="D19" s="7">
        <f t="shared" si="0"/>
        <v>-0.11798859272309305</v>
      </c>
      <c r="E19" s="7">
        <f t="shared" si="1"/>
        <v>-0.11179775754584205</v>
      </c>
      <c r="F19" s="10"/>
      <c r="G19" s="7">
        <f t="shared" si="2"/>
        <v>1.0553753072794192</v>
      </c>
      <c r="H19" s="7">
        <f t="shared" si="3"/>
        <v>1.0553753072794192</v>
      </c>
      <c r="I19" s="7">
        <f t="shared" si="4"/>
        <v>46.543272443560674</v>
      </c>
      <c r="J19" s="8">
        <f t="shared" si="5"/>
        <v>0</v>
      </c>
      <c r="K19" s="8">
        <f t="shared" si="6"/>
        <v>0</v>
      </c>
      <c r="L19" s="8">
        <f t="shared" si="7"/>
        <v>223.45672755643932</v>
      </c>
      <c r="M19" s="8">
        <f t="shared" si="8"/>
        <v>0</v>
      </c>
      <c r="N19" s="9">
        <f t="shared" si="9"/>
        <v>223.45672755643932</v>
      </c>
      <c r="O19" s="10"/>
    </row>
    <row r="20" spans="1:15">
      <c r="A20" s="49">
        <f t="shared" si="10"/>
        <v>44577</v>
      </c>
      <c r="B20" s="36">
        <v>262.67216550043918</v>
      </c>
      <c r="C20" s="31">
        <v>0.8398751236605605</v>
      </c>
      <c r="D20" s="7">
        <f t="shared" si="0"/>
        <v>-0.10712309848025665</v>
      </c>
      <c r="E20" s="7">
        <f t="shared" si="1"/>
        <v>-0.83301552513493471</v>
      </c>
      <c r="F20" s="10"/>
      <c r="G20" s="7">
        <f t="shared" si="2"/>
        <v>0.12859676110226695</v>
      </c>
      <c r="H20" s="7">
        <f t="shared" si="3"/>
        <v>0.12859676110226695</v>
      </c>
      <c r="I20" s="7">
        <f t="shared" si="4"/>
        <v>7.3278344995608142</v>
      </c>
      <c r="J20" s="8">
        <f t="shared" si="5"/>
        <v>0</v>
      </c>
      <c r="K20" s="8">
        <f t="shared" si="6"/>
        <v>0</v>
      </c>
      <c r="L20" s="8">
        <f t="shared" si="7"/>
        <v>262.67216550043918</v>
      </c>
      <c r="M20" s="8">
        <f t="shared" si="8"/>
        <v>0</v>
      </c>
      <c r="N20" s="9">
        <f t="shared" si="9"/>
        <v>262.67216550043918</v>
      </c>
      <c r="O20" s="10"/>
    </row>
    <row r="21" spans="1:15">
      <c r="A21" s="49">
        <f t="shared" si="10"/>
        <v>44578</v>
      </c>
      <c r="B21" s="36">
        <v>259.17112734876167</v>
      </c>
      <c r="C21" s="31">
        <v>0.62698719324684904</v>
      </c>
      <c r="D21" s="7">
        <f t="shared" si="0"/>
        <v>-0.11779602632919672</v>
      </c>
      <c r="E21" s="7">
        <f t="shared" si="1"/>
        <v>-0.61582224438275435</v>
      </c>
      <c r="F21" s="10"/>
      <c r="G21" s="7">
        <f t="shared" si="2"/>
        <v>0.19128251277649935</v>
      </c>
      <c r="H21" s="7">
        <f t="shared" si="3"/>
        <v>0.19128251277649935</v>
      </c>
      <c r="I21" s="7">
        <f t="shared" si="4"/>
        <v>10.828872651238331</v>
      </c>
      <c r="J21" s="8">
        <f t="shared" si="5"/>
        <v>0</v>
      </c>
      <c r="K21" s="8">
        <f t="shared" si="6"/>
        <v>0</v>
      </c>
      <c r="L21" s="8">
        <f t="shared" si="7"/>
        <v>259.17112734876167</v>
      </c>
      <c r="M21" s="8">
        <f t="shared" si="8"/>
        <v>0</v>
      </c>
      <c r="N21" s="9">
        <f t="shared" si="9"/>
        <v>259.17112734876167</v>
      </c>
      <c r="O21" s="10"/>
    </row>
    <row r="22" spans="1:15">
      <c r="A22" s="49">
        <f t="shared" si="10"/>
        <v>44579</v>
      </c>
      <c r="B22" s="36">
        <v>29.903829539235488</v>
      </c>
      <c r="C22" s="31">
        <v>0.13110402122681358</v>
      </c>
      <c r="D22" s="7">
        <f t="shared" si="0"/>
        <v>0.11364928140181559</v>
      </c>
      <c r="E22" s="7">
        <f t="shared" si="1"/>
        <v>6.536134345843668E-2</v>
      </c>
      <c r="F22" s="10"/>
      <c r="G22" s="7">
        <f t="shared" si="2"/>
        <v>1.7387843546099269</v>
      </c>
      <c r="H22" s="7">
        <f t="shared" si="3"/>
        <v>1.7387843546099269</v>
      </c>
      <c r="I22" s="7">
        <f t="shared" si="4"/>
        <v>60.096170460764512</v>
      </c>
      <c r="J22" s="8">
        <f t="shared" si="5"/>
        <v>29.903829539235488</v>
      </c>
      <c r="K22" s="8">
        <f t="shared" si="6"/>
        <v>0</v>
      </c>
      <c r="L22" s="8">
        <f t="shared" si="7"/>
        <v>0</v>
      </c>
      <c r="M22" s="8">
        <f t="shared" si="8"/>
        <v>0</v>
      </c>
      <c r="N22" s="9">
        <f t="shared" si="9"/>
        <v>29.903829539235488</v>
      </c>
      <c r="O22" s="10"/>
    </row>
    <row r="23" spans="1:15">
      <c r="A23" s="49">
        <f t="shared" si="10"/>
        <v>44580</v>
      </c>
      <c r="B23" s="36">
        <v>256.80019842891181</v>
      </c>
      <c r="C23" s="31">
        <v>1.2543170251804017</v>
      </c>
      <c r="D23" s="7">
        <f t="shared" si="0"/>
        <v>-0.28642015486784661</v>
      </c>
      <c r="E23" s="7">
        <f t="shared" si="1"/>
        <v>-1.2211775851787041</v>
      </c>
      <c r="F23" s="10"/>
      <c r="G23" s="7">
        <f t="shared" si="2"/>
        <v>0.23454422873797884</v>
      </c>
      <c r="H23" s="7">
        <f t="shared" si="3"/>
        <v>0.23454422873797884</v>
      </c>
      <c r="I23" s="7">
        <f t="shared" si="4"/>
        <v>13.199801571088191</v>
      </c>
      <c r="J23" s="8">
        <f t="shared" si="5"/>
        <v>0</v>
      </c>
      <c r="K23" s="8">
        <f t="shared" si="6"/>
        <v>0</v>
      </c>
      <c r="L23" s="8">
        <f t="shared" si="7"/>
        <v>256.80019842891181</v>
      </c>
      <c r="M23" s="8">
        <f t="shared" si="8"/>
        <v>0</v>
      </c>
      <c r="N23" s="9">
        <f t="shared" si="9"/>
        <v>256.80019842891181</v>
      </c>
      <c r="O23" s="10"/>
    </row>
    <row r="24" spans="1:15">
      <c r="A24" s="49">
        <f t="shared" si="10"/>
        <v>44581</v>
      </c>
      <c r="B24" s="36">
        <v>337.8970680144235</v>
      </c>
      <c r="C24" s="31">
        <v>1.4383351829370554</v>
      </c>
      <c r="D24" s="7">
        <f t="shared" si="0"/>
        <v>1.3326310345608281</v>
      </c>
      <c r="E24" s="7">
        <f t="shared" si="1"/>
        <v>-0.54120478952048201</v>
      </c>
      <c r="F24" s="10"/>
      <c r="G24" s="7">
        <f t="shared" si="2"/>
        <v>-2.4623415394042709</v>
      </c>
      <c r="H24" s="7">
        <f t="shared" si="3"/>
        <v>2.4623415394042709</v>
      </c>
      <c r="I24" s="7">
        <f t="shared" si="4"/>
        <v>67.897068014423482</v>
      </c>
      <c r="J24" s="8">
        <f t="shared" si="5"/>
        <v>0</v>
      </c>
      <c r="K24" s="8">
        <f t="shared" si="6"/>
        <v>0</v>
      </c>
      <c r="L24" s="8">
        <f t="shared" si="7"/>
        <v>0</v>
      </c>
      <c r="M24" s="8">
        <f t="shared" si="8"/>
        <v>337.8970680144235</v>
      </c>
      <c r="N24" s="9">
        <f t="shared" si="9"/>
        <v>337.8970680144235</v>
      </c>
      <c r="O24" s="10"/>
    </row>
    <row r="25" spans="1:15">
      <c r="A25" s="49">
        <f t="shared" si="10"/>
        <v>44582</v>
      </c>
      <c r="B25" s="36">
        <v>242.10647706207658</v>
      </c>
      <c r="C25" s="31">
        <v>1.1538442639831101</v>
      </c>
      <c r="D25" s="7">
        <f t="shared" si="0"/>
        <v>-0.53980285246079363</v>
      </c>
      <c r="E25" s="7">
        <f t="shared" si="1"/>
        <v>-1.0197889320844367</v>
      </c>
      <c r="F25" s="10"/>
      <c r="G25" s="7">
        <f t="shared" si="2"/>
        <v>0.52932801629592396</v>
      </c>
      <c r="H25" s="7">
        <f t="shared" si="3"/>
        <v>0.52932801629592396</v>
      </c>
      <c r="I25" s="7">
        <f t="shared" si="4"/>
        <v>27.893522937923432</v>
      </c>
      <c r="J25" s="8">
        <f t="shared" si="5"/>
        <v>0</v>
      </c>
      <c r="K25" s="8">
        <f t="shared" si="6"/>
        <v>0</v>
      </c>
      <c r="L25" s="8">
        <f t="shared" si="7"/>
        <v>242.10647706207658</v>
      </c>
      <c r="M25" s="8">
        <f t="shared" si="8"/>
        <v>0</v>
      </c>
      <c r="N25" s="9">
        <f t="shared" si="9"/>
        <v>242.10647706207658</v>
      </c>
      <c r="O25" s="10"/>
    </row>
    <row r="26" spans="1:15">
      <c r="A26" s="49">
        <f t="shared" si="10"/>
        <v>44583</v>
      </c>
      <c r="B26" s="36">
        <v>304.07712379021666</v>
      </c>
      <c r="C26" s="31">
        <v>1.0324245286583116</v>
      </c>
      <c r="D26" s="7">
        <f t="shared" si="0"/>
        <v>0.57847606786668537</v>
      </c>
      <c r="E26" s="7">
        <f t="shared" si="1"/>
        <v>-0.85514083417928</v>
      </c>
      <c r="F26" s="10"/>
      <c r="G26" s="7">
        <f t="shared" si="2"/>
        <v>-0.6764687695236502</v>
      </c>
      <c r="H26" s="7">
        <f t="shared" si="3"/>
        <v>0.6764687695236502</v>
      </c>
      <c r="I26" s="7">
        <f t="shared" si="4"/>
        <v>34.077123790216653</v>
      </c>
      <c r="J26" s="8">
        <f t="shared" si="5"/>
        <v>0</v>
      </c>
      <c r="K26" s="8">
        <f t="shared" si="6"/>
        <v>0</v>
      </c>
      <c r="L26" s="8">
        <f t="shared" si="7"/>
        <v>0</v>
      </c>
      <c r="M26" s="8">
        <f t="shared" si="8"/>
        <v>304.07712379021666</v>
      </c>
      <c r="N26" s="9">
        <f t="shared" si="9"/>
        <v>304.07712379021666</v>
      </c>
      <c r="O26" s="10"/>
    </row>
    <row r="27" spans="1:15">
      <c r="A27" s="49">
        <f t="shared" si="10"/>
        <v>44584</v>
      </c>
      <c r="B27" s="36">
        <v>134.16426307091155</v>
      </c>
      <c r="C27" s="31">
        <v>0.2050635994682585</v>
      </c>
      <c r="D27" s="7">
        <f t="shared" si="0"/>
        <v>-0.14287146207880166</v>
      </c>
      <c r="E27" s="7">
        <f t="shared" si="1"/>
        <v>0.14710141110928843</v>
      </c>
      <c r="F27" s="10"/>
      <c r="G27" s="7">
        <f t="shared" si="2"/>
        <v>-0.9712446740069397</v>
      </c>
      <c r="H27" s="7">
        <f t="shared" si="3"/>
        <v>0.9712446740069397</v>
      </c>
      <c r="I27" s="7">
        <f t="shared" si="4"/>
        <v>44.164263070911545</v>
      </c>
      <c r="J27" s="8">
        <f t="shared" si="5"/>
        <v>0</v>
      </c>
      <c r="K27" s="8">
        <f t="shared" si="6"/>
        <v>134.16426307091155</v>
      </c>
      <c r="L27" s="8">
        <f t="shared" si="7"/>
        <v>0</v>
      </c>
      <c r="M27" s="8">
        <f t="shared" si="8"/>
        <v>0</v>
      </c>
      <c r="N27" s="9">
        <f t="shared" si="9"/>
        <v>134.16426307091155</v>
      </c>
      <c r="O27" s="10"/>
    </row>
    <row r="28" spans="1:15">
      <c r="A28" s="49">
        <f t="shared" si="10"/>
        <v>44585</v>
      </c>
      <c r="B28" s="36">
        <v>83.834050084727423</v>
      </c>
      <c r="C28" s="31">
        <v>0.9349110985541198</v>
      </c>
      <c r="D28" s="7">
        <f t="shared" si="0"/>
        <v>0.10041742357999815</v>
      </c>
      <c r="E28" s="7">
        <f t="shared" si="1"/>
        <v>0.92950261066939799</v>
      </c>
      <c r="F28" s="10"/>
      <c r="G28" s="7">
        <f t="shared" si="2"/>
        <v>0.10803350353979183</v>
      </c>
      <c r="H28" s="7">
        <f t="shared" si="3"/>
        <v>0.10803350353979183</v>
      </c>
      <c r="I28" s="7">
        <f t="shared" si="4"/>
        <v>6.1659499152725736</v>
      </c>
      <c r="J28" s="8">
        <f t="shared" si="5"/>
        <v>83.834050084727423</v>
      </c>
      <c r="K28" s="8">
        <f t="shared" si="6"/>
        <v>0</v>
      </c>
      <c r="L28" s="8">
        <f t="shared" si="7"/>
        <v>0</v>
      </c>
      <c r="M28" s="8">
        <f t="shared" si="8"/>
        <v>0</v>
      </c>
      <c r="N28" s="9">
        <f t="shared" si="9"/>
        <v>83.834050084727423</v>
      </c>
      <c r="O28" s="10"/>
    </row>
    <row r="29" spans="1:15">
      <c r="A29" s="49">
        <f t="shared" si="10"/>
        <v>44586</v>
      </c>
      <c r="B29" s="36">
        <v>313.71160900494101</v>
      </c>
      <c r="C29" s="31">
        <v>0.28705204817231611</v>
      </c>
      <c r="D29" s="7">
        <f t="shared" si="0"/>
        <v>0.19836125567813567</v>
      </c>
      <c r="E29" s="7">
        <f t="shared" si="1"/>
        <v>-0.2074890132168809</v>
      </c>
      <c r="F29" s="10"/>
      <c r="G29" s="7">
        <f t="shared" si="2"/>
        <v>-0.95600847776357045</v>
      </c>
      <c r="H29" s="7">
        <f t="shared" si="3"/>
        <v>0.95600847776357045</v>
      </c>
      <c r="I29" s="7">
        <f t="shared" si="4"/>
        <v>43.711609004940996</v>
      </c>
      <c r="J29" s="8">
        <f t="shared" si="5"/>
        <v>0</v>
      </c>
      <c r="K29" s="8">
        <f t="shared" si="6"/>
        <v>0</v>
      </c>
      <c r="L29" s="8">
        <f t="shared" si="7"/>
        <v>0</v>
      </c>
      <c r="M29" s="8">
        <f t="shared" si="8"/>
        <v>313.71160900494101</v>
      </c>
      <c r="N29" s="9">
        <f t="shared" si="9"/>
        <v>313.71160900494101</v>
      </c>
      <c r="O29" s="10"/>
    </row>
    <row r="30" spans="1:15">
      <c r="A30" s="49">
        <f t="shared" si="10"/>
        <v>44587</v>
      </c>
      <c r="B30" s="36">
        <v>226.81981563644433</v>
      </c>
      <c r="C30" s="31">
        <v>1.8826960622799427</v>
      </c>
      <c r="D30" s="7">
        <f t="shared" si="0"/>
        <v>-1.2883194126600268</v>
      </c>
      <c r="E30" s="7">
        <f t="shared" si="1"/>
        <v>-1.3728720092884572</v>
      </c>
      <c r="F30" s="10"/>
      <c r="G30" s="7">
        <f t="shared" si="2"/>
        <v>0.93841188686463717</v>
      </c>
      <c r="H30" s="7">
        <f t="shared" si="3"/>
        <v>0.93841188686463717</v>
      </c>
      <c r="I30" s="7">
        <f t="shared" si="4"/>
        <v>43.180184363555675</v>
      </c>
      <c r="J30" s="8">
        <f t="shared" si="5"/>
        <v>0</v>
      </c>
      <c r="K30" s="8">
        <f t="shared" si="6"/>
        <v>0</v>
      </c>
      <c r="L30" s="8">
        <f t="shared" si="7"/>
        <v>226.81981563644433</v>
      </c>
      <c r="M30" s="8">
        <f t="shared" si="8"/>
        <v>0</v>
      </c>
      <c r="N30" s="9">
        <f t="shared" si="9"/>
        <v>226.81981563644433</v>
      </c>
      <c r="O30" s="10"/>
    </row>
    <row r="31" spans="1:15">
      <c r="A31" s="49">
        <f t="shared" si="10"/>
        <v>44588</v>
      </c>
      <c r="B31" s="36">
        <v>243.78238999699869</v>
      </c>
      <c r="C31" s="31">
        <v>2.1470272403631299</v>
      </c>
      <c r="D31" s="7">
        <f t="shared" si="0"/>
        <v>-0.94851714359098538</v>
      </c>
      <c r="E31" s="7">
        <f t="shared" si="1"/>
        <v>-1.9261467231691658</v>
      </c>
      <c r="F31" s="10"/>
      <c r="G31" s="7">
        <f t="shared" si="2"/>
        <v>0.49244283012373657</v>
      </c>
      <c r="H31" s="7">
        <f t="shared" si="3"/>
        <v>0.49244283012373657</v>
      </c>
      <c r="I31" s="7">
        <f t="shared" si="4"/>
        <v>26.217610003001298</v>
      </c>
      <c r="J31" s="8">
        <f t="shared" si="5"/>
        <v>0</v>
      </c>
      <c r="K31" s="8">
        <f t="shared" si="6"/>
        <v>0</v>
      </c>
      <c r="L31" s="8">
        <f t="shared" si="7"/>
        <v>243.78238999699869</v>
      </c>
      <c r="M31" s="8">
        <f t="shared" si="8"/>
        <v>0</v>
      </c>
      <c r="N31" s="9">
        <f t="shared" si="9"/>
        <v>243.78238999699869</v>
      </c>
      <c r="O31" s="10"/>
    </row>
    <row r="32" spans="1:15">
      <c r="A32" s="49">
        <f t="shared" si="10"/>
        <v>44589</v>
      </c>
      <c r="B32" s="36">
        <v>222.16464268349998</v>
      </c>
      <c r="C32" s="31">
        <v>2.0257904150434318</v>
      </c>
      <c r="D32" s="7">
        <f t="shared" si="0"/>
        <v>-1.501554295100594</v>
      </c>
      <c r="E32" s="7">
        <f t="shared" si="1"/>
        <v>-1.3598387788803485</v>
      </c>
      <c r="F32" s="10"/>
      <c r="G32" s="7">
        <f t="shared" si="2"/>
        <v>1.1042149396099219</v>
      </c>
      <c r="H32" s="7">
        <f t="shared" si="3"/>
        <v>1.1042149396099219</v>
      </c>
      <c r="I32" s="7">
        <f t="shared" si="4"/>
        <v>47.835357316500023</v>
      </c>
      <c r="J32" s="8">
        <f t="shared" si="5"/>
        <v>0</v>
      </c>
      <c r="K32" s="8">
        <f t="shared" si="6"/>
        <v>0</v>
      </c>
      <c r="L32" s="8">
        <f t="shared" si="7"/>
        <v>222.16464268349998</v>
      </c>
      <c r="M32" s="8">
        <f t="shared" si="8"/>
        <v>0</v>
      </c>
      <c r="N32" s="9">
        <f t="shared" si="9"/>
        <v>222.16464268349998</v>
      </c>
      <c r="O32" s="10"/>
    </row>
    <row r="33" spans="1:15">
      <c r="A33" s="49">
        <f t="shared" si="10"/>
        <v>44590</v>
      </c>
      <c r="B33" s="36">
        <v>258.2102627378361</v>
      </c>
      <c r="C33" s="31">
        <v>3.3677133177806455</v>
      </c>
      <c r="D33" s="7">
        <f t="shared" si="0"/>
        <v>-0.68809359381140323</v>
      </c>
      <c r="E33" s="7">
        <f t="shared" si="1"/>
        <v>-3.2966680446949508</v>
      </c>
      <c r="F33" s="10"/>
      <c r="G33" s="7">
        <f t="shared" si="2"/>
        <v>0.20872395536417265</v>
      </c>
      <c r="H33" s="7">
        <f t="shared" si="3"/>
        <v>0.20872395536417265</v>
      </c>
      <c r="I33" s="7">
        <f t="shared" si="4"/>
        <v>11.789737262163905</v>
      </c>
      <c r="J33" s="8">
        <f t="shared" si="5"/>
        <v>0</v>
      </c>
      <c r="K33" s="8">
        <f t="shared" si="6"/>
        <v>0</v>
      </c>
      <c r="L33" s="8">
        <f t="shared" si="7"/>
        <v>258.2102627378361</v>
      </c>
      <c r="M33" s="8">
        <f t="shared" si="8"/>
        <v>0</v>
      </c>
      <c r="N33" s="9">
        <f t="shared" si="9"/>
        <v>258.2102627378361</v>
      </c>
      <c r="O33" s="10"/>
    </row>
    <row r="34" spans="1:15">
      <c r="A34" s="49">
        <f t="shared" si="10"/>
        <v>44591</v>
      </c>
      <c r="B34" s="36">
        <v>223.66463435899018</v>
      </c>
      <c r="C34" s="31">
        <v>2.1037146315781743</v>
      </c>
      <c r="D34" s="7">
        <f t="shared" si="0"/>
        <v>-1.5218133918228978</v>
      </c>
      <c r="E34" s="7">
        <f t="shared" si="1"/>
        <v>-1.4524803790704301</v>
      </c>
      <c r="F34" s="10"/>
      <c r="G34" s="7">
        <f t="shared" si="2"/>
        <v>1.047734216414572</v>
      </c>
      <c r="H34" s="7">
        <f t="shared" si="3"/>
        <v>1.047734216414572</v>
      </c>
      <c r="I34" s="7">
        <f t="shared" si="4"/>
        <v>46.335365641009822</v>
      </c>
      <c r="J34" s="8">
        <f t="shared" si="5"/>
        <v>0</v>
      </c>
      <c r="K34" s="8">
        <f t="shared" si="6"/>
        <v>0</v>
      </c>
      <c r="L34" s="8">
        <f t="shared" si="7"/>
        <v>223.66463435899018</v>
      </c>
      <c r="M34" s="8">
        <f t="shared" si="8"/>
        <v>0</v>
      </c>
      <c r="N34" s="9">
        <f t="shared" si="9"/>
        <v>223.66463435899018</v>
      </c>
      <c r="O34" s="10"/>
    </row>
    <row r="35" spans="1:15">
      <c r="A35" s="49">
        <f t="shared" si="10"/>
        <v>44592</v>
      </c>
      <c r="B35" s="36">
        <v>293.59275948558178</v>
      </c>
      <c r="C35" s="31">
        <v>2.6017804956348627</v>
      </c>
      <c r="D35" s="7">
        <f t="shared" si="0"/>
        <v>1.0413190059367914</v>
      </c>
      <c r="E35" s="7">
        <f t="shared" si="1"/>
        <v>-2.3843062880722359</v>
      </c>
      <c r="F35" s="10"/>
      <c r="G35" s="7">
        <f t="shared" si="2"/>
        <v>-0.43673877435382713</v>
      </c>
      <c r="H35" s="7">
        <f t="shared" si="3"/>
        <v>0.43673877435382713</v>
      </c>
      <c r="I35" s="7">
        <f t="shared" si="4"/>
        <v>23.592759485581787</v>
      </c>
      <c r="J35" s="8">
        <f t="shared" si="5"/>
        <v>0</v>
      </c>
      <c r="K35" s="8">
        <f t="shared" si="6"/>
        <v>0</v>
      </c>
      <c r="L35" s="8">
        <f t="shared" si="7"/>
        <v>0</v>
      </c>
      <c r="M35" s="8">
        <f t="shared" si="8"/>
        <v>293.59275948558178</v>
      </c>
      <c r="N35" s="9">
        <f t="shared" si="9"/>
        <v>293.59275948558178</v>
      </c>
      <c r="O35" s="10"/>
    </row>
    <row r="36" spans="1:15">
      <c r="A36" s="49">
        <f t="shared" si="10"/>
        <v>44593</v>
      </c>
      <c r="B36" s="36">
        <v>248.43696538472665</v>
      </c>
      <c r="C36" s="31">
        <v>3.1771092605753473</v>
      </c>
      <c r="D36" s="7">
        <f t="shared" si="0"/>
        <v>-1.1676658558373338</v>
      </c>
      <c r="E36" s="7">
        <f t="shared" si="1"/>
        <v>-2.9547554387369011</v>
      </c>
      <c r="F36" s="10"/>
      <c r="G36" s="7">
        <f t="shared" si="2"/>
        <v>0.39518189577696072</v>
      </c>
      <c r="H36" s="7">
        <f t="shared" si="3"/>
        <v>0.39518189577696072</v>
      </c>
      <c r="I36" s="7">
        <f t="shared" si="4"/>
        <v>21.563034615273345</v>
      </c>
      <c r="J36" s="8">
        <f t="shared" si="5"/>
        <v>0</v>
      </c>
      <c r="K36" s="8">
        <f t="shared" si="6"/>
        <v>0</v>
      </c>
      <c r="L36" s="8">
        <f t="shared" si="7"/>
        <v>248.43696538472665</v>
      </c>
      <c r="M36" s="8">
        <f t="shared" si="8"/>
        <v>0</v>
      </c>
      <c r="N36" s="9">
        <f t="shared" si="9"/>
        <v>248.43696538472665</v>
      </c>
      <c r="O36" s="10"/>
    </row>
    <row r="37" spans="1:15">
      <c r="A37" s="49">
        <f t="shared" si="10"/>
        <v>44594</v>
      </c>
      <c r="B37" s="36">
        <v>247.63531561644419</v>
      </c>
      <c r="C37" s="31">
        <v>2.4944345215101951</v>
      </c>
      <c r="D37" s="7">
        <f t="shared" si="0"/>
        <v>-0.94913342814999047</v>
      </c>
      <c r="E37" s="7">
        <f t="shared" si="1"/>
        <v>-2.3068050020905631</v>
      </c>
      <c r="F37" s="10"/>
      <c r="G37" s="7">
        <f t="shared" si="2"/>
        <v>0.41144935410224515</v>
      </c>
      <c r="H37" s="7">
        <f t="shared" si="3"/>
        <v>0.41144935410224515</v>
      </c>
      <c r="I37" s="7">
        <f t="shared" si="4"/>
        <v>22.364684383555804</v>
      </c>
      <c r="J37" s="8">
        <f t="shared" si="5"/>
        <v>0</v>
      </c>
      <c r="K37" s="8">
        <f t="shared" si="6"/>
        <v>0</v>
      </c>
      <c r="L37" s="8">
        <f t="shared" si="7"/>
        <v>247.63531561644419</v>
      </c>
      <c r="M37" s="8">
        <f t="shared" si="8"/>
        <v>0</v>
      </c>
      <c r="N37" s="9">
        <f t="shared" si="9"/>
        <v>247.63531561644419</v>
      </c>
      <c r="O37" s="10"/>
    </row>
    <row r="38" spans="1:15">
      <c r="A38" s="49">
        <f t="shared" si="10"/>
        <v>44595</v>
      </c>
      <c r="B38" s="36">
        <v>225.51838506390484</v>
      </c>
      <c r="C38" s="31">
        <v>2.5649577406191293</v>
      </c>
      <c r="D38" s="7">
        <f t="shared" si="0"/>
        <v>-1.7972155143334776</v>
      </c>
      <c r="E38" s="7">
        <f t="shared" si="1"/>
        <v>-1.8300340450934356</v>
      </c>
      <c r="F38" s="10"/>
      <c r="G38" s="7">
        <f t="shared" si="2"/>
        <v>0.98206671026260473</v>
      </c>
      <c r="H38" s="7">
        <f t="shared" si="3"/>
        <v>0.98206671026260473</v>
      </c>
      <c r="I38" s="7">
        <f t="shared" si="4"/>
        <v>44.481614936095163</v>
      </c>
      <c r="J38" s="8">
        <f t="shared" si="5"/>
        <v>0</v>
      </c>
      <c r="K38" s="8">
        <f t="shared" si="6"/>
        <v>0</v>
      </c>
      <c r="L38" s="8">
        <f t="shared" si="7"/>
        <v>225.51838506390484</v>
      </c>
      <c r="M38" s="8">
        <f t="shared" si="8"/>
        <v>0</v>
      </c>
      <c r="N38" s="9">
        <f t="shared" si="9"/>
        <v>225.51838506390484</v>
      </c>
      <c r="O38" s="10"/>
    </row>
    <row r="39" spans="1:15">
      <c r="A39" s="49">
        <f t="shared" si="10"/>
        <v>44596</v>
      </c>
      <c r="B39" s="36">
        <v>241.45170767872332</v>
      </c>
      <c r="C39" s="31">
        <v>2.8555398092402986</v>
      </c>
      <c r="D39" s="7">
        <f t="shared" si="0"/>
        <v>-1.3646605058902226</v>
      </c>
      <c r="E39" s="7">
        <f t="shared" si="1"/>
        <v>-2.5083479235982322</v>
      </c>
      <c r="F39" s="10"/>
      <c r="G39" s="7">
        <f t="shared" si="2"/>
        <v>0.54404753545218454</v>
      </c>
      <c r="H39" s="7">
        <f t="shared" si="3"/>
        <v>0.54404753545218454</v>
      </c>
      <c r="I39" s="7">
        <f t="shared" si="4"/>
        <v>28.548292321276666</v>
      </c>
      <c r="J39" s="8">
        <f t="shared" si="5"/>
        <v>0</v>
      </c>
      <c r="K39" s="8">
        <f t="shared" si="6"/>
        <v>0</v>
      </c>
      <c r="L39" s="8">
        <f t="shared" si="7"/>
        <v>241.45170767872332</v>
      </c>
      <c r="M39" s="8">
        <f t="shared" si="8"/>
        <v>0</v>
      </c>
      <c r="N39" s="9">
        <f t="shared" si="9"/>
        <v>241.45170767872332</v>
      </c>
      <c r="O39" s="10"/>
    </row>
    <row r="40" spans="1:15">
      <c r="A40" s="49">
        <f t="shared" si="10"/>
        <v>44597</v>
      </c>
      <c r="B40" s="36">
        <v>223.2702552626568</v>
      </c>
      <c r="C40" s="31">
        <v>4.291411137304916</v>
      </c>
      <c r="D40" s="7">
        <f t="shared" si="0"/>
        <v>-3.1246996030447542</v>
      </c>
      <c r="E40" s="7">
        <f t="shared" si="1"/>
        <v>-2.9415067465699662</v>
      </c>
      <c r="F40" s="10"/>
      <c r="G40" s="7">
        <f t="shared" si="2"/>
        <v>1.062278577701175</v>
      </c>
      <c r="H40" s="7">
        <f t="shared" si="3"/>
        <v>1.062278577701175</v>
      </c>
      <c r="I40" s="7">
        <f t="shared" si="4"/>
        <v>46.729744737343196</v>
      </c>
      <c r="J40" s="8">
        <f t="shared" si="5"/>
        <v>0</v>
      </c>
      <c r="K40" s="8">
        <f t="shared" si="6"/>
        <v>0</v>
      </c>
      <c r="L40" s="8">
        <f t="shared" si="7"/>
        <v>223.2702552626568</v>
      </c>
      <c r="M40" s="8">
        <f t="shared" si="8"/>
        <v>0</v>
      </c>
      <c r="N40" s="9">
        <f t="shared" si="9"/>
        <v>223.2702552626568</v>
      </c>
      <c r="O40" s="10"/>
    </row>
    <row r="41" spans="1:15">
      <c r="A41" s="49">
        <f t="shared" si="10"/>
        <v>44598</v>
      </c>
      <c r="B41" s="36">
        <v>246.9314764166503</v>
      </c>
      <c r="C41" s="31">
        <v>4.3462016850863723</v>
      </c>
      <c r="D41" s="7">
        <f t="shared" si="0"/>
        <v>-1.7029797588762738</v>
      </c>
      <c r="E41" s="7">
        <f t="shared" si="1"/>
        <v>-3.9986659060623371</v>
      </c>
      <c r="F41" s="10"/>
      <c r="G41" s="7">
        <f t="shared" si="2"/>
        <v>0.42588698302961581</v>
      </c>
      <c r="H41" s="7">
        <f t="shared" si="3"/>
        <v>0.42588698302961581</v>
      </c>
      <c r="I41" s="7">
        <f t="shared" si="4"/>
        <v>23.068523583349698</v>
      </c>
      <c r="J41" s="8">
        <f t="shared" si="5"/>
        <v>0</v>
      </c>
      <c r="K41" s="8">
        <f t="shared" si="6"/>
        <v>0</v>
      </c>
      <c r="L41" s="8">
        <f t="shared" si="7"/>
        <v>246.9314764166503</v>
      </c>
      <c r="M41" s="8">
        <f t="shared" si="8"/>
        <v>0</v>
      </c>
      <c r="N41" s="9">
        <f t="shared" si="9"/>
        <v>246.9314764166503</v>
      </c>
      <c r="O41" s="10"/>
    </row>
    <row r="42" spans="1:15">
      <c r="A42" s="49">
        <f t="shared" si="10"/>
        <v>44599</v>
      </c>
      <c r="B42" s="36">
        <v>230.85618902845209</v>
      </c>
      <c r="C42" s="31">
        <v>2.6692743449702045</v>
      </c>
      <c r="D42" s="7">
        <f t="shared" si="0"/>
        <v>-1.6850302093376499</v>
      </c>
      <c r="E42" s="7">
        <f t="shared" si="1"/>
        <v>-2.0701929191105912</v>
      </c>
      <c r="F42" s="10"/>
      <c r="G42" s="7">
        <f t="shared" si="2"/>
        <v>0.81394839765058358</v>
      </c>
      <c r="H42" s="7">
        <f t="shared" si="3"/>
        <v>0.81394839765058358</v>
      </c>
      <c r="I42" s="7">
        <f t="shared" si="4"/>
        <v>39.143810971547929</v>
      </c>
      <c r="J42" s="8">
        <f t="shared" si="5"/>
        <v>0</v>
      </c>
      <c r="K42" s="8">
        <f t="shared" si="6"/>
        <v>0</v>
      </c>
      <c r="L42" s="8">
        <f t="shared" si="7"/>
        <v>230.85618902845206</v>
      </c>
      <c r="M42" s="8">
        <f t="shared" si="8"/>
        <v>0</v>
      </c>
      <c r="N42" s="9">
        <f t="shared" si="9"/>
        <v>230.85618902845206</v>
      </c>
      <c r="O42" s="10"/>
    </row>
    <row r="43" spans="1:15">
      <c r="A43" s="49">
        <f t="shared" si="10"/>
        <v>44600</v>
      </c>
      <c r="B43" s="36">
        <v>221.93782316770631</v>
      </c>
      <c r="C43" s="31">
        <v>3.8920605022078192</v>
      </c>
      <c r="D43" s="7">
        <f t="shared" si="0"/>
        <v>-2.895189077026092</v>
      </c>
      <c r="E43" s="7">
        <f t="shared" si="1"/>
        <v>-2.6011565045408145</v>
      </c>
      <c r="F43" s="10"/>
      <c r="G43" s="7">
        <f t="shared" si="2"/>
        <v>1.1130391700660793</v>
      </c>
      <c r="H43" s="7">
        <f t="shared" si="3"/>
        <v>1.1130391700660793</v>
      </c>
      <c r="I43" s="7">
        <f t="shared" si="4"/>
        <v>48.062176832293687</v>
      </c>
      <c r="J43" s="8">
        <f t="shared" si="5"/>
        <v>0</v>
      </c>
      <c r="K43" s="8">
        <f t="shared" si="6"/>
        <v>0</v>
      </c>
      <c r="L43" s="8">
        <f t="shared" si="7"/>
        <v>221.93782316770631</v>
      </c>
      <c r="M43" s="8">
        <f t="shared" si="8"/>
        <v>0</v>
      </c>
      <c r="N43" s="9">
        <f t="shared" si="9"/>
        <v>221.93782316770631</v>
      </c>
      <c r="O43" s="10"/>
    </row>
    <row r="44" spans="1:15">
      <c r="A44" s="49">
        <f t="shared" si="10"/>
        <v>44601</v>
      </c>
      <c r="B44" s="36">
        <v>226.22931045732651</v>
      </c>
      <c r="C44" s="31">
        <v>2.4849791997473458</v>
      </c>
      <c r="D44" s="7">
        <f t="shared" si="0"/>
        <v>-1.7190436450308482</v>
      </c>
      <c r="E44" s="7">
        <f t="shared" si="1"/>
        <v>-1.7944387896097249</v>
      </c>
      <c r="F44" s="10"/>
      <c r="G44" s="7">
        <f t="shared" si="2"/>
        <v>0.95798399755096997</v>
      </c>
      <c r="H44" s="7">
        <f t="shared" si="3"/>
        <v>0.95798399755096997</v>
      </c>
      <c r="I44" s="7">
        <f t="shared" si="4"/>
        <v>43.770689542673502</v>
      </c>
      <c r="J44" s="8">
        <f t="shared" si="5"/>
        <v>0</v>
      </c>
      <c r="K44" s="8">
        <f t="shared" si="6"/>
        <v>0</v>
      </c>
      <c r="L44" s="8">
        <f t="shared" si="7"/>
        <v>226.22931045732651</v>
      </c>
      <c r="M44" s="8">
        <f t="shared" si="8"/>
        <v>0</v>
      </c>
      <c r="N44" s="9">
        <f t="shared" si="9"/>
        <v>226.22931045732651</v>
      </c>
      <c r="O44" s="10"/>
    </row>
    <row r="45" spans="1:15">
      <c r="A45" s="49">
        <f t="shared" si="10"/>
        <v>44602</v>
      </c>
      <c r="B45" s="36">
        <v>260.65287401393448</v>
      </c>
      <c r="C45" s="31">
        <v>1.8357568069308734</v>
      </c>
      <c r="D45" s="7">
        <f t="shared" si="0"/>
        <v>-0.29815528394674229</v>
      </c>
      <c r="E45" s="7">
        <f t="shared" si="1"/>
        <v>-1.8113824777908374</v>
      </c>
      <c r="F45" s="10"/>
      <c r="G45" s="7">
        <f t="shared" si="2"/>
        <v>0.16460095402400743</v>
      </c>
      <c r="H45" s="7">
        <f t="shared" si="3"/>
        <v>0.16460095402400743</v>
      </c>
      <c r="I45" s="7">
        <f t="shared" si="4"/>
        <v>9.3471259860655316</v>
      </c>
      <c r="J45" s="8">
        <f t="shared" si="5"/>
        <v>0</v>
      </c>
      <c r="K45" s="8">
        <f t="shared" si="6"/>
        <v>0</v>
      </c>
      <c r="L45" s="8">
        <f t="shared" si="7"/>
        <v>260.65287401393448</v>
      </c>
      <c r="M45" s="8">
        <f t="shared" si="8"/>
        <v>0</v>
      </c>
      <c r="N45" s="9">
        <f t="shared" si="9"/>
        <v>260.65287401393448</v>
      </c>
      <c r="O45" s="10"/>
    </row>
    <row r="46" spans="1:15">
      <c r="A46" s="49">
        <f t="shared" si="10"/>
        <v>44603</v>
      </c>
      <c r="B46" s="36">
        <v>220.38392563880225</v>
      </c>
      <c r="C46" s="31">
        <v>1.2733595395520358</v>
      </c>
      <c r="D46" s="7">
        <f t="shared" si="0"/>
        <v>-0.96994356592041264</v>
      </c>
      <c r="E46" s="7">
        <f t="shared" si="1"/>
        <v>-0.82501757308421431</v>
      </c>
      <c r="F46" s="10"/>
      <c r="G46" s="7">
        <f t="shared" si="2"/>
        <v>1.1756641283341547</v>
      </c>
      <c r="H46" s="7">
        <f t="shared" si="3"/>
        <v>1.1756641283341547</v>
      </c>
      <c r="I46" s="7">
        <f t="shared" si="4"/>
        <v>49.616074361197754</v>
      </c>
      <c r="J46" s="8">
        <f t="shared" si="5"/>
        <v>0</v>
      </c>
      <c r="K46" s="8">
        <f t="shared" si="6"/>
        <v>0</v>
      </c>
      <c r="L46" s="8">
        <f t="shared" si="7"/>
        <v>220.38392563880225</v>
      </c>
      <c r="M46" s="8">
        <f t="shared" si="8"/>
        <v>0</v>
      </c>
      <c r="N46" s="9">
        <f t="shared" si="9"/>
        <v>220.38392563880225</v>
      </c>
      <c r="O46" s="10"/>
    </row>
    <row r="47" spans="1:15">
      <c r="A47" s="49">
        <f t="shared" si="10"/>
        <v>44604</v>
      </c>
      <c r="B47" s="36">
        <v>195.90214389983896</v>
      </c>
      <c r="C47" s="31">
        <v>3.316633205995676</v>
      </c>
      <c r="D47" s="7">
        <f t="shared" si="0"/>
        <v>-3.1897091616677633</v>
      </c>
      <c r="E47" s="7">
        <f t="shared" si="1"/>
        <v>-0.90874159533163834</v>
      </c>
      <c r="F47" s="10"/>
      <c r="G47" s="7">
        <f t="shared" si="2"/>
        <v>3.5100287893212405</v>
      </c>
      <c r="H47" s="7">
        <f t="shared" si="3"/>
        <v>3.5100287893212405</v>
      </c>
      <c r="I47" s="7">
        <f t="shared" si="4"/>
        <v>74.097856100161039</v>
      </c>
      <c r="J47" s="8">
        <f t="shared" si="5"/>
        <v>0</v>
      </c>
      <c r="K47" s="8">
        <f t="shared" si="6"/>
        <v>0</v>
      </c>
      <c r="L47" s="8">
        <f t="shared" si="7"/>
        <v>195.90214389983896</v>
      </c>
      <c r="M47" s="8">
        <f t="shared" si="8"/>
        <v>0</v>
      </c>
      <c r="N47" s="9">
        <f t="shared" si="9"/>
        <v>195.90214389983896</v>
      </c>
      <c r="O47" s="10"/>
    </row>
    <row r="48" spans="1:15">
      <c r="A48" s="49">
        <f t="shared" si="10"/>
        <v>44605</v>
      </c>
      <c r="B48" s="36">
        <v>190.97934387505359</v>
      </c>
      <c r="C48" s="31">
        <v>4.0427780869744643</v>
      </c>
      <c r="D48" s="7">
        <f t="shared" si="0"/>
        <v>-3.9687787114638207</v>
      </c>
      <c r="E48" s="7">
        <f t="shared" si="1"/>
        <v>-0.76996766162773778</v>
      </c>
      <c r="F48" s="10"/>
      <c r="G48" s="7">
        <f t="shared" si="2"/>
        <v>5.1544745438706965</v>
      </c>
      <c r="H48" s="7">
        <f t="shared" si="3"/>
        <v>5.1544745438706965</v>
      </c>
      <c r="I48" s="7">
        <f t="shared" si="4"/>
        <v>79.020656124946427</v>
      </c>
      <c r="J48" s="8">
        <f t="shared" si="5"/>
        <v>0</v>
      </c>
      <c r="K48" s="8">
        <f t="shared" si="6"/>
        <v>0</v>
      </c>
      <c r="L48" s="8">
        <f t="shared" si="7"/>
        <v>190.97934387505359</v>
      </c>
      <c r="M48" s="8">
        <f t="shared" si="8"/>
        <v>0</v>
      </c>
      <c r="N48" s="9">
        <f t="shared" si="9"/>
        <v>190.97934387505359</v>
      </c>
      <c r="O48" s="10"/>
    </row>
    <row r="49" spans="1:15">
      <c r="A49" s="49">
        <f t="shared" si="10"/>
        <v>44606</v>
      </c>
      <c r="B49" s="36">
        <v>240.70275478525156</v>
      </c>
      <c r="C49" s="31">
        <v>3.1150076988761297</v>
      </c>
      <c r="D49" s="7">
        <f t="shared" si="0"/>
        <v>-1.5242994934926621</v>
      </c>
      <c r="E49" s="7">
        <f t="shared" si="1"/>
        <v>-2.7165757891499318</v>
      </c>
      <c r="F49" s="10"/>
      <c r="G49" s="7">
        <f t="shared" si="2"/>
        <v>0.56111060828148085</v>
      </c>
      <c r="H49" s="7">
        <f t="shared" si="3"/>
        <v>0.56111060828148085</v>
      </c>
      <c r="I49" s="7">
        <f t="shared" si="4"/>
        <v>29.297245214748454</v>
      </c>
      <c r="J49" s="8">
        <f t="shared" si="5"/>
        <v>0</v>
      </c>
      <c r="K49" s="8">
        <f t="shared" si="6"/>
        <v>0</v>
      </c>
      <c r="L49" s="8">
        <f t="shared" si="7"/>
        <v>240.70275478525156</v>
      </c>
      <c r="M49" s="8">
        <f t="shared" si="8"/>
        <v>0</v>
      </c>
      <c r="N49" s="9">
        <f t="shared" si="9"/>
        <v>240.70275478525156</v>
      </c>
      <c r="O49" s="10"/>
    </row>
    <row r="50" spans="1:15">
      <c r="A50" s="49">
        <f t="shared" si="10"/>
        <v>44607</v>
      </c>
      <c r="B50" s="36">
        <v>217.47962653181617</v>
      </c>
      <c r="C50" s="31">
        <v>3.2210487705806572</v>
      </c>
      <c r="D50" s="7">
        <f t="shared" si="0"/>
        <v>-2.5561268869840972</v>
      </c>
      <c r="E50" s="7">
        <f t="shared" si="1"/>
        <v>-1.959941458333935</v>
      </c>
      <c r="F50" s="10"/>
      <c r="G50" s="7">
        <f t="shared" si="2"/>
        <v>1.3041853245744159</v>
      </c>
      <c r="H50" s="7">
        <f t="shared" si="3"/>
        <v>1.3041853245744159</v>
      </c>
      <c r="I50" s="7">
        <f t="shared" si="4"/>
        <v>52.520373468183827</v>
      </c>
      <c r="J50" s="8">
        <f t="shared" si="5"/>
        <v>0</v>
      </c>
      <c r="K50" s="8">
        <f t="shared" si="6"/>
        <v>0</v>
      </c>
      <c r="L50" s="8">
        <f t="shared" si="7"/>
        <v>217.47962653181617</v>
      </c>
      <c r="M50" s="8">
        <f t="shared" si="8"/>
        <v>0</v>
      </c>
      <c r="N50" s="9">
        <f t="shared" si="9"/>
        <v>217.47962653181617</v>
      </c>
      <c r="O50" s="10"/>
    </row>
    <row r="51" spans="1:15">
      <c r="A51" s="49">
        <f t="shared" si="10"/>
        <v>44608</v>
      </c>
      <c r="B51" s="36">
        <v>237.04020207670553</v>
      </c>
      <c r="C51" s="31">
        <v>5.8125782529580041</v>
      </c>
      <c r="D51" s="7">
        <f t="shared" si="0"/>
        <v>-3.162335759388009</v>
      </c>
      <c r="E51" s="7">
        <f t="shared" si="1"/>
        <v>-4.8770583850981515</v>
      </c>
      <c r="F51" s="10"/>
      <c r="G51" s="7">
        <f t="shared" si="2"/>
        <v>0.64841047813791275</v>
      </c>
      <c r="H51" s="7">
        <f t="shared" si="3"/>
        <v>0.64841047813791275</v>
      </c>
      <c r="I51" s="7">
        <f t="shared" si="4"/>
        <v>32.959797923294502</v>
      </c>
      <c r="J51" s="8">
        <f t="shared" si="5"/>
        <v>0</v>
      </c>
      <c r="K51" s="8">
        <f t="shared" si="6"/>
        <v>0</v>
      </c>
      <c r="L51" s="8">
        <f t="shared" si="7"/>
        <v>237.0402020767055</v>
      </c>
      <c r="M51" s="8">
        <f t="shared" si="8"/>
        <v>0</v>
      </c>
      <c r="N51" s="9">
        <f t="shared" si="9"/>
        <v>237.0402020767055</v>
      </c>
      <c r="O51" s="10"/>
    </row>
    <row r="52" spans="1:15">
      <c r="A52" s="49">
        <f t="shared" si="10"/>
        <v>44609</v>
      </c>
      <c r="B52" s="36">
        <v>244.32731052644849</v>
      </c>
      <c r="C52" s="31">
        <v>3.9812313192547011</v>
      </c>
      <c r="D52" s="7">
        <f t="shared" si="0"/>
        <v>-1.724786970163124</v>
      </c>
      <c r="E52" s="7">
        <f t="shared" si="1"/>
        <v>-3.588218600499423</v>
      </c>
      <c r="F52" s="10"/>
      <c r="G52" s="7">
        <f t="shared" si="2"/>
        <v>0.48068057222685961</v>
      </c>
      <c r="H52" s="7">
        <f t="shared" si="3"/>
        <v>0.48068057222685961</v>
      </c>
      <c r="I52" s="7">
        <f t="shared" si="4"/>
        <v>25.672689473551532</v>
      </c>
      <c r="J52" s="8">
        <f t="shared" si="5"/>
        <v>0</v>
      </c>
      <c r="K52" s="8">
        <f t="shared" si="6"/>
        <v>0</v>
      </c>
      <c r="L52" s="8">
        <f t="shared" si="7"/>
        <v>244.32731052644846</v>
      </c>
      <c r="M52" s="8">
        <f t="shared" si="8"/>
        <v>0</v>
      </c>
      <c r="N52" s="9">
        <f t="shared" si="9"/>
        <v>244.32731052644846</v>
      </c>
      <c r="O52" s="10"/>
    </row>
    <row r="53" spans="1:15">
      <c r="A53" s="49">
        <f t="shared" si="10"/>
        <v>44610</v>
      </c>
      <c r="B53" s="36">
        <v>227.35566741725989</v>
      </c>
      <c r="C53" s="31">
        <v>6.0701179250555404</v>
      </c>
      <c r="D53" s="7">
        <f t="shared" si="0"/>
        <v>-4.1121729910160143</v>
      </c>
      <c r="E53" s="7">
        <f t="shared" si="1"/>
        <v>-4.4650156680619819</v>
      </c>
      <c r="F53" s="10"/>
      <c r="G53" s="7">
        <f t="shared" si="2"/>
        <v>0.92097616150155248</v>
      </c>
      <c r="H53" s="7">
        <f t="shared" si="3"/>
        <v>0.92097616150155248</v>
      </c>
      <c r="I53" s="7">
        <f t="shared" si="4"/>
        <v>42.64433258274012</v>
      </c>
      <c r="J53" s="8">
        <f t="shared" si="5"/>
        <v>0</v>
      </c>
      <c r="K53" s="8">
        <f t="shared" si="6"/>
        <v>0</v>
      </c>
      <c r="L53" s="8">
        <f t="shared" si="7"/>
        <v>227.35566741725989</v>
      </c>
      <c r="M53" s="8">
        <f t="shared" si="8"/>
        <v>0</v>
      </c>
      <c r="N53" s="9">
        <f t="shared" si="9"/>
        <v>227.35566741725989</v>
      </c>
      <c r="O53" s="10"/>
    </row>
    <row r="54" spans="1:15">
      <c r="A54" s="49">
        <f t="shared" si="10"/>
        <v>44611</v>
      </c>
      <c r="B54" s="36">
        <v>226.45575666080731</v>
      </c>
      <c r="C54" s="31">
        <v>4.2688249673130541</v>
      </c>
      <c r="D54" s="7">
        <f t="shared" si="0"/>
        <v>-2.940855412204237</v>
      </c>
      <c r="E54" s="7">
        <f t="shared" si="1"/>
        <v>-3.0942262435161951</v>
      </c>
      <c r="F54" s="10"/>
      <c r="G54" s="7">
        <f t="shared" si="2"/>
        <v>0.95043322005514641</v>
      </c>
      <c r="H54" s="7">
        <f t="shared" si="3"/>
        <v>0.95043322005514641</v>
      </c>
      <c r="I54" s="7">
        <f t="shared" si="4"/>
        <v>43.544243339192711</v>
      </c>
      <c r="J54" s="8">
        <f t="shared" si="5"/>
        <v>0</v>
      </c>
      <c r="K54" s="8">
        <f t="shared" si="6"/>
        <v>0</v>
      </c>
      <c r="L54" s="8">
        <f t="shared" si="7"/>
        <v>226.45575666080728</v>
      </c>
      <c r="M54" s="8">
        <f t="shared" si="8"/>
        <v>0</v>
      </c>
      <c r="N54" s="9">
        <f t="shared" si="9"/>
        <v>226.45575666080728</v>
      </c>
      <c r="O54" s="10"/>
    </row>
    <row r="55" spans="1:15">
      <c r="A55" s="49">
        <f t="shared" si="10"/>
        <v>44612</v>
      </c>
      <c r="B55" s="36">
        <v>228.57089178220463</v>
      </c>
      <c r="C55" s="31">
        <v>6.2284005088170193</v>
      </c>
      <c r="D55" s="7">
        <f t="shared" si="0"/>
        <v>-4.1212881588128134</v>
      </c>
      <c r="E55" s="7">
        <f t="shared" si="1"/>
        <v>-4.6698990149960835</v>
      </c>
      <c r="F55" s="10"/>
      <c r="G55" s="7">
        <f t="shared" si="2"/>
        <v>0.88252190156113464</v>
      </c>
      <c r="H55" s="7">
        <f t="shared" si="3"/>
        <v>0.88252190156113464</v>
      </c>
      <c r="I55" s="7">
        <f t="shared" si="4"/>
        <v>41.429108217795395</v>
      </c>
      <c r="J55" s="8">
        <f t="shared" si="5"/>
        <v>0</v>
      </c>
      <c r="K55" s="8">
        <f t="shared" si="6"/>
        <v>0</v>
      </c>
      <c r="L55" s="8">
        <f t="shared" si="7"/>
        <v>228.5708917822046</v>
      </c>
      <c r="M55" s="8">
        <f t="shared" si="8"/>
        <v>0</v>
      </c>
      <c r="N55" s="9">
        <f t="shared" si="9"/>
        <v>228.5708917822046</v>
      </c>
      <c r="O55" s="10"/>
    </row>
    <row r="56" spans="1:15">
      <c r="A56" s="49">
        <f t="shared" si="10"/>
        <v>44613</v>
      </c>
      <c r="B56" s="36">
        <v>263.48783031891912</v>
      </c>
      <c r="C56" s="31">
        <v>4.3884786444940733</v>
      </c>
      <c r="D56" s="7">
        <f t="shared" si="0"/>
        <v>-0.49771600038027841</v>
      </c>
      <c r="E56" s="7">
        <f t="shared" si="1"/>
        <v>-4.3601632533823773</v>
      </c>
      <c r="F56" s="10"/>
      <c r="G56" s="7">
        <f t="shared" si="2"/>
        <v>0.11415077176162554</v>
      </c>
      <c r="H56" s="7">
        <f t="shared" si="3"/>
        <v>0.11415077176162554</v>
      </c>
      <c r="I56" s="7">
        <f t="shared" si="4"/>
        <v>6.5121696810808904</v>
      </c>
      <c r="J56" s="8">
        <f t="shared" si="5"/>
        <v>0</v>
      </c>
      <c r="K56" s="8">
        <f t="shared" si="6"/>
        <v>0</v>
      </c>
      <c r="L56" s="8">
        <f t="shared" si="7"/>
        <v>263.48783031891912</v>
      </c>
      <c r="M56" s="8">
        <f t="shared" si="8"/>
        <v>0</v>
      </c>
      <c r="N56" s="9">
        <f t="shared" si="9"/>
        <v>263.48783031891912</v>
      </c>
      <c r="O56" s="10"/>
    </row>
    <row r="57" spans="1:15">
      <c r="A57" s="49">
        <f t="shared" si="10"/>
        <v>44614</v>
      </c>
      <c r="B57" s="36">
        <v>236.70058029605551</v>
      </c>
      <c r="C57" s="31">
        <v>3.0313500801545841</v>
      </c>
      <c r="D57" s="7">
        <f t="shared" si="0"/>
        <v>-1.6642547025142957</v>
      </c>
      <c r="E57" s="7">
        <f t="shared" si="1"/>
        <v>-2.5336415677068955</v>
      </c>
      <c r="F57" s="10"/>
      <c r="G57" s="7">
        <f t="shared" si="2"/>
        <v>0.65686272428051085</v>
      </c>
      <c r="H57" s="7">
        <f t="shared" si="3"/>
        <v>0.65686272428051085</v>
      </c>
      <c r="I57" s="7">
        <f t="shared" si="4"/>
        <v>33.299419703944473</v>
      </c>
      <c r="J57" s="8">
        <f t="shared" si="5"/>
        <v>0</v>
      </c>
      <c r="K57" s="8">
        <f t="shared" si="6"/>
        <v>0</v>
      </c>
      <c r="L57" s="8">
        <f t="shared" si="7"/>
        <v>236.70058029605553</v>
      </c>
      <c r="M57" s="8">
        <f t="shared" si="8"/>
        <v>0</v>
      </c>
      <c r="N57" s="9">
        <f t="shared" si="9"/>
        <v>236.70058029605553</v>
      </c>
      <c r="O57" s="10"/>
    </row>
    <row r="58" spans="1:15">
      <c r="A58" s="49">
        <f t="shared" si="10"/>
        <v>44615</v>
      </c>
      <c r="B58" s="36">
        <v>216.24405242401946</v>
      </c>
      <c r="C58" s="31">
        <v>3.3735882965010724</v>
      </c>
      <c r="D58" s="7">
        <f t="shared" si="0"/>
        <v>-2.7208191375221089</v>
      </c>
      <c r="E58" s="7">
        <f t="shared" si="1"/>
        <v>-1.9945528860329711</v>
      </c>
      <c r="F58" s="10"/>
      <c r="G58" s="7">
        <f t="shared" si="2"/>
        <v>1.364124840496775</v>
      </c>
      <c r="H58" s="7">
        <f t="shared" si="3"/>
        <v>1.364124840496775</v>
      </c>
      <c r="I58" s="7">
        <f t="shared" si="4"/>
        <v>53.755947575980549</v>
      </c>
      <c r="J58" s="8">
        <f t="shared" si="5"/>
        <v>0</v>
      </c>
      <c r="K58" s="8">
        <f t="shared" si="6"/>
        <v>0</v>
      </c>
      <c r="L58" s="8">
        <f t="shared" si="7"/>
        <v>216.24405242401946</v>
      </c>
      <c r="M58" s="8">
        <f t="shared" si="8"/>
        <v>0</v>
      </c>
      <c r="N58" s="9">
        <f t="shared" si="9"/>
        <v>216.24405242401946</v>
      </c>
      <c r="O58" s="10"/>
    </row>
    <row r="59" spans="1:15">
      <c r="A59" s="49">
        <f t="shared" si="10"/>
        <v>44616</v>
      </c>
      <c r="B59" s="36">
        <v>235.20273167500415</v>
      </c>
      <c r="C59" s="31">
        <v>3.8623046080408403</v>
      </c>
      <c r="D59" s="7">
        <f t="shared" si="0"/>
        <v>-2.2041184317543117</v>
      </c>
      <c r="E59" s="7">
        <f t="shared" si="1"/>
        <v>-3.1716334630745755</v>
      </c>
      <c r="F59" s="10"/>
      <c r="G59" s="7">
        <f t="shared" si="2"/>
        <v>0.69494740089469331</v>
      </c>
      <c r="H59" s="7">
        <f t="shared" si="3"/>
        <v>0.69494740089469331</v>
      </c>
      <c r="I59" s="7">
        <f t="shared" si="4"/>
        <v>34.797268324995869</v>
      </c>
      <c r="J59" s="8">
        <f t="shared" si="5"/>
        <v>0</v>
      </c>
      <c r="K59" s="8">
        <f t="shared" si="6"/>
        <v>0</v>
      </c>
      <c r="L59" s="8">
        <f t="shared" si="7"/>
        <v>235.20273167500415</v>
      </c>
      <c r="M59" s="8">
        <f t="shared" si="8"/>
        <v>0</v>
      </c>
      <c r="N59" s="9">
        <f t="shared" si="9"/>
        <v>235.20273167500415</v>
      </c>
      <c r="O59" s="10"/>
    </row>
    <row r="60" spans="1:15">
      <c r="A60" s="49">
        <f t="shared" si="10"/>
        <v>44617</v>
      </c>
      <c r="B60" s="36">
        <v>254.15517164503018</v>
      </c>
      <c r="C60" s="31">
        <v>2.0363758146718736</v>
      </c>
      <c r="D60" s="7">
        <f t="shared" si="0"/>
        <v>-0.55599780857023862</v>
      </c>
      <c r="E60" s="7">
        <f t="shared" si="1"/>
        <v>-1.9590030360991351</v>
      </c>
      <c r="F60" s="10"/>
      <c r="G60" s="7">
        <f t="shared" si="2"/>
        <v>0.28381671611768877</v>
      </c>
      <c r="H60" s="7">
        <f t="shared" si="3"/>
        <v>0.28381671611768877</v>
      </c>
      <c r="I60" s="7">
        <f t="shared" si="4"/>
        <v>15.844828354969852</v>
      </c>
      <c r="J60" s="8">
        <f t="shared" si="5"/>
        <v>0</v>
      </c>
      <c r="K60" s="8">
        <f t="shared" si="6"/>
        <v>0</v>
      </c>
      <c r="L60" s="8">
        <f t="shared" si="7"/>
        <v>254.15517164503015</v>
      </c>
      <c r="M60" s="8">
        <f t="shared" si="8"/>
        <v>0</v>
      </c>
      <c r="N60" s="9">
        <f t="shared" si="9"/>
        <v>254.15517164503015</v>
      </c>
      <c r="O60" s="10"/>
    </row>
    <row r="61" spans="1:15">
      <c r="A61" s="49">
        <f t="shared" si="10"/>
        <v>44618</v>
      </c>
      <c r="B61" s="36">
        <v>143.41483302214056</v>
      </c>
      <c r="C61" s="31">
        <v>1.3859145404774367</v>
      </c>
      <c r="D61" s="7">
        <f t="shared" si="0"/>
        <v>-1.1128502959955375</v>
      </c>
      <c r="E61" s="7">
        <f t="shared" si="1"/>
        <v>0.82602865096159261</v>
      </c>
      <c r="F61" s="10"/>
      <c r="G61" s="7">
        <f t="shared" si="2"/>
        <v>-1.3472296568648696</v>
      </c>
      <c r="H61" s="7">
        <f t="shared" si="3"/>
        <v>1.3472296568648696</v>
      </c>
      <c r="I61" s="7">
        <f t="shared" si="4"/>
        <v>53.41483302214057</v>
      </c>
      <c r="J61" s="8">
        <f t="shared" si="5"/>
        <v>0</v>
      </c>
      <c r="K61" s="8">
        <f t="shared" si="6"/>
        <v>143.41483302214056</v>
      </c>
      <c r="L61" s="8">
        <f t="shared" si="7"/>
        <v>0</v>
      </c>
      <c r="M61" s="8">
        <f t="shared" si="8"/>
        <v>0</v>
      </c>
      <c r="N61" s="9">
        <f t="shared" si="9"/>
        <v>143.41483302214056</v>
      </c>
      <c r="O61" s="10"/>
    </row>
    <row r="62" spans="1:15">
      <c r="A62" s="49">
        <f t="shared" si="10"/>
        <v>44619</v>
      </c>
      <c r="B62" s="36">
        <v>114.28324187031134</v>
      </c>
      <c r="C62" s="31">
        <v>2.3562914743232737</v>
      </c>
      <c r="D62" s="7">
        <f t="shared" si="0"/>
        <v>-0.96901961343543297</v>
      </c>
      <c r="E62" s="7">
        <f t="shared" si="1"/>
        <v>2.1478152855275963</v>
      </c>
      <c r="F62" s="10"/>
      <c r="G62" s="7">
        <f t="shared" si="2"/>
        <v>-0.45116524682773168</v>
      </c>
      <c r="H62" s="7">
        <f t="shared" si="3"/>
        <v>0.45116524682773168</v>
      </c>
      <c r="I62" s="7">
        <f t="shared" si="4"/>
        <v>24.28324187031134</v>
      </c>
      <c r="J62" s="8">
        <f t="shared" si="5"/>
        <v>0</v>
      </c>
      <c r="K62" s="8">
        <f t="shared" si="6"/>
        <v>114.28324187031134</v>
      </c>
      <c r="L62" s="8">
        <f t="shared" si="7"/>
        <v>0</v>
      </c>
      <c r="M62" s="8">
        <f t="shared" si="8"/>
        <v>0</v>
      </c>
      <c r="N62" s="9">
        <f t="shared" si="9"/>
        <v>114.28324187031134</v>
      </c>
      <c r="O62" s="10"/>
    </row>
    <row r="63" spans="1:15">
      <c r="A63" s="49">
        <f t="shared" si="10"/>
        <v>44620</v>
      </c>
      <c r="B63" s="36">
        <v>177.96450510156177</v>
      </c>
      <c r="C63" s="31">
        <v>2.0676515687720243</v>
      </c>
      <c r="D63" s="7">
        <f t="shared" si="0"/>
        <v>-2.0663469114566415</v>
      </c>
      <c r="E63" s="7">
        <f t="shared" si="1"/>
        <v>7.3440120908210019E-2</v>
      </c>
      <c r="F63" s="10"/>
      <c r="G63" s="7">
        <f t="shared" si="2"/>
        <v>-28.136485696139975</v>
      </c>
      <c r="H63" s="7">
        <f t="shared" si="3"/>
        <v>28.136485696139975</v>
      </c>
      <c r="I63" s="7">
        <f t="shared" si="4"/>
        <v>87.96450510156177</v>
      </c>
      <c r="J63" s="8">
        <f t="shared" si="5"/>
        <v>0</v>
      </c>
      <c r="K63" s="8">
        <f t="shared" si="6"/>
        <v>177.96450510156177</v>
      </c>
      <c r="L63" s="8">
        <f t="shared" si="7"/>
        <v>0</v>
      </c>
      <c r="M63" s="8">
        <f t="shared" si="8"/>
        <v>0</v>
      </c>
      <c r="N63" s="9">
        <f t="shared" si="9"/>
        <v>177.96450510156177</v>
      </c>
      <c r="O63" s="10"/>
    </row>
    <row r="64" spans="1:15">
      <c r="A64" s="49">
        <f t="shared" si="10"/>
        <v>44621</v>
      </c>
      <c r="B64" s="36">
        <v>30.619963161175896</v>
      </c>
      <c r="C64" s="31">
        <v>2.153892224296329</v>
      </c>
      <c r="D64" s="7">
        <f t="shared" si="0"/>
        <v>1.853563428615651</v>
      </c>
      <c r="E64" s="7">
        <f t="shared" si="1"/>
        <v>1.0970662377371661</v>
      </c>
      <c r="F64" s="10"/>
      <c r="G64" s="7">
        <f t="shared" si="2"/>
        <v>1.6895638247320903</v>
      </c>
      <c r="H64" s="7">
        <f t="shared" si="3"/>
        <v>1.6895638247320903</v>
      </c>
      <c r="I64" s="7">
        <f t="shared" si="4"/>
        <v>59.380036838824104</v>
      </c>
      <c r="J64" s="8">
        <f t="shared" si="5"/>
        <v>30.619963161175896</v>
      </c>
      <c r="K64" s="8">
        <f t="shared" si="6"/>
        <v>0</v>
      </c>
      <c r="L64" s="8">
        <f t="shared" si="7"/>
        <v>0</v>
      </c>
      <c r="M64" s="8">
        <f t="shared" si="8"/>
        <v>0</v>
      </c>
      <c r="N64" s="9">
        <f t="shared" si="9"/>
        <v>30.619963161175896</v>
      </c>
      <c r="O64" s="10"/>
    </row>
    <row r="65" spans="1:15">
      <c r="A65" s="49">
        <f t="shared" si="10"/>
        <v>44622</v>
      </c>
      <c r="B65" s="36">
        <v>77.746683501942712</v>
      </c>
      <c r="C65" s="31">
        <v>1.7598327414312467</v>
      </c>
      <c r="D65" s="7">
        <f t="shared" si="0"/>
        <v>0.37349676028918272</v>
      </c>
      <c r="E65" s="7">
        <f t="shared" si="1"/>
        <v>1.7197416805633636</v>
      </c>
      <c r="F65" s="10"/>
      <c r="G65" s="7">
        <f t="shared" si="2"/>
        <v>0.21718189685722469</v>
      </c>
      <c r="H65" s="7">
        <f t="shared" si="3"/>
        <v>0.21718189685722469</v>
      </c>
      <c r="I65" s="7">
        <f t="shared" si="4"/>
        <v>12.25331649805729</v>
      </c>
      <c r="J65" s="8">
        <f t="shared" si="5"/>
        <v>77.746683501942712</v>
      </c>
      <c r="K65" s="8">
        <f t="shared" si="6"/>
        <v>0</v>
      </c>
      <c r="L65" s="8">
        <f t="shared" si="7"/>
        <v>0</v>
      </c>
      <c r="M65" s="8">
        <f t="shared" si="8"/>
        <v>0</v>
      </c>
      <c r="N65" s="9">
        <f t="shared" si="9"/>
        <v>77.746683501942712</v>
      </c>
      <c r="O65" s="10"/>
    </row>
    <row r="66" spans="1:15">
      <c r="A66" s="49">
        <f t="shared" si="10"/>
        <v>44623</v>
      </c>
      <c r="B66" s="36">
        <v>106.15427689801889</v>
      </c>
      <c r="C66" s="31">
        <v>1.0014227138897789</v>
      </c>
      <c r="D66" s="7">
        <f t="shared" si="0"/>
        <v>-0.27862051911540675</v>
      </c>
      <c r="E66" s="7">
        <f t="shared" si="1"/>
        <v>0.96188255947502821</v>
      </c>
      <c r="F66" s="10"/>
      <c r="G66" s="7">
        <f t="shared" si="2"/>
        <v>-0.28966168101381418</v>
      </c>
      <c r="H66" s="7">
        <f t="shared" si="3"/>
        <v>0.28966168101381418</v>
      </c>
      <c r="I66" s="7">
        <f t="shared" si="4"/>
        <v>16.154276898018885</v>
      </c>
      <c r="J66" s="8">
        <f t="shared" si="5"/>
        <v>0</v>
      </c>
      <c r="K66" s="8">
        <f t="shared" si="6"/>
        <v>106.15427689801888</v>
      </c>
      <c r="L66" s="8">
        <f t="shared" si="7"/>
        <v>0</v>
      </c>
      <c r="M66" s="8">
        <f t="shared" si="8"/>
        <v>0</v>
      </c>
      <c r="N66" s="9">
        <f t="shared" si="9"/>
        <v>106.15427689801888</v>
      </c>
      <c r="O66" s="10"/>
    </row>
    <row r="67" spans="1:15">
      <c r="A67" s="49">
        <f t="shared" si="10"/>
        <v>44624</v>
      </c>
      <c r="B67" s="36">
        <v>334.03954178635991</v>
      </c>
      <c r="C67" s="31">
        <v>1.3558297870733045</v>
      </c>
      <c r="D67" s="7">
        <f t="shared" si="0"/>
        <v>1.2190216361351278</v>
      </c>
      <c r="E67" s="7">
        <f t="shared" si="1"/>
        <v>-0.5935155112966114</v>
      </c>
      <c r="F67" s="10"/>
      <c r="G67" s="7">
        <f t="shared" si="2"/>
        <v>-2.0539002147930683</v>
      </c>
      <c r="H67" s="7">
        <f t="shared" si="3"/>
        <v>2.0539002147930683</v>
      </c>
      <c r="I67" s="7">
        <f t="shared" si="4"/>
        <v>64.039541786359905</v>
      </c>
      <c r="J67" s="8">
        <f t="shared" si="5"/>
        <v>0</v>
      </c>
      <c r="K67" s="8">
        <f t="shared" si="6"/>
        <v>0</v>
      </c>
      <c r="L67" s="8">
        <f t="shared" si="7"/>
        <v>0</v>
      </c>
      <c r="M67" s="8">
        <f t="shared" si="8"/>
        <v>334.03954178635991</v>
      </c>
      <c r="N67" s="9">
        <f t="shared" si="9"/>
        <v>334.03954178635991</v>
      </c>
      <c r="O67" s="10"/>
    </row>
    <row r="68" spans="1:15">
      <c r="A68" s="49">
        <f t="shared" si="10"/>
        <v>44625</v>
      </c>
      <c r="B68" s="36">
        <v>2.5505188783262014</v>
      </c>
      <c r="C68" s="31">
        <v>3.4895956316931227</v>
      </c>
      <c r="D68" s="7">
        <f t="shared" si="0"/>
        <v>3.4861387444658161</v>
      </c>
      <c r="E68" s="7">
        <f t="shared" si="1"/>
        <v>0.15528788447921335</v>
      </c>
      <c r="F68" s="10"/>
      <c r="G68" s="7">
        <f t="shared" si="2"/>
        <v>22.449521777936685</v>
      </c>
      <c r="H68" s="7">
        <f t="shared" si="3"/>
        <v>22.449521777936685</v>
      </c>
      <c r="I68" s="7">
        <f t="shared" si="4"/>
        <v>87.449481121673799</v>
      </c>
      <c r="J68" s="8">
        <f t="shared" si="5"/>
        <v>2.5505188783262014</v>
      </c>
      <c r="K68" s="8">
        <f t="shared" si="6"/>
        <v>0</v>
      </c>
      <c r="L68" s="8">
        <f t="shared" si="7"/>
        <v>0</v>
      </c>
      <c r="M68" s="8">
        <f t="shared" si="8"/>
        <v>0</v>
      </c>
      <c r="N68" s="9">
        <f t="shared" si="9"/>
        <v>2.5505188783262014</v>
      </c>
      <c r="O68" s="10"/>
    </row>
    <row r="69" spans="1:15">
      <c r="A69" s="49">
        <f t="shared" si="10"/>
        <v>44626</v>
      </c>
      <c r="B69" s="36">
        <v>36.351909854097819</v>
      </c>
      <c r="C69" s="31">
        <v>3.0719971822102377</v>
      </c>
      <c r="D69" s="7">
        <f t="shared" si="0"/>
        <v>2.4741606916091596</v>
      </c>
      <c r="E69" s="7">
        <f t="shared" si="1"/>
        <v>1.8209051484368219</v>
      </c>
      <c r="F69" s="10"/>
      <c r="G69" s="7">
        <f t="shared" si="2"/>
        <v>1.358753196855494</v>
      </c>
      <c r="H69" s="7">
        <f t="shared" si="3"/>
        <v>1.358753196855494</v>
      </c>
      <c r="I69" s="7">
        <f t="shared" si="4"/>
        <v>53.648090145902181</v>
      </c>
      <c r="J69" s="8">
        <f t="shared" si="5"/>
        <v>36.351909854097819</v>
      </c>
      <c r="K69" s="8">
        <f t="shared" si="6"/>
        <v>0</v>
      </c>
      <c r="L69" s="8">
        <f t="shared" si="7"/>
        <v>0</v>
      </c>
      <c r="M69" s="8">
        <f t="shared" si="8"/>
        <v>0</v>
      </c>
      <c r="N69" s="9">
        <f t="shared" si="9"/>
        <v>36.351909854097819</v>
      </c>
      <c r="O69" s="10"/>
    </row>
    <row r="70" spans="1:15">
      <c r="A70" s="49">
        <f t="shared" si="10"/>
        <v>44627</v>
      </c>
      <c r="B70" s="36">
        <v>56.727553562690844</v>
      </c>
      <c r="C70" s="31">
        <v>2.4248536773526963</v>
      </c>
      <c r="D70" s="7">
        <f t="shared" ref="D70:D133" si="11">IF(C70&gt;0,C70*COS(B70*(PI()/180)),$H$1)</f>
        <v>1.3303251993742742</v>
      </c>
      <c r="E70" s="7">
        <f t="shared" ref="E70:E133" si="12">IF(C70&gt;0,C70*SIN(B70*(PI()/180)),$H$1)</f>
        <v>2.0273505420821265</v>
      </c>
      <c r="F70" s="10"/>
      <c r="G70" s="7">
        <f t="shared" ref="G70:G133" si="13">D70/E70</f>
        <v>0.65618903675533369</v>
      </c>
      <c r="H70" s="7">
        <f t="shared" ref="H70:H133" si="14">IF(G70&lt;0,-1*G70,G70)</f>
        <v>0.65618903675533369</v>
      </c>
      <c r="I70" s="7">
        <f t="shared" ref="I70:I133" si="15">ATAN(H70)*180/PI()</f>
        <v>33.272446437309156</v>
      </c>
      <c r="J70" s="8">
        <f t="shared" ref="J70:J133" si="16">IF(AND(D70&gt;0,E70&gt;0),90-I70,0)</f>
        <v>56.727553562690844</v>
      </c>
      <c r="K70" s="8">
        <f t="shared" ref="K70:K133" si="17">IF(AND(D70&lt;0,E70&gt;0),90+I70,0)</f>
        <v>0</v>
      </c>
      <c r="L70" s="8">
        <f t="shared" ref="L70:L133" si="18">IF(AND(D70&lt;0,E70&lt;0),270-I70,0)</f>
        <v>0</v>
      </c>
      <c r="M70" s="8">
        <f t="shared" ref="M70:M133" si="19">IF(AND(D70&gt;0,E70&lt;0),270+I70,0)</f>
        <v>0</v>
      </c>
      <c r="N70" s="9">
        <f t="shared" ref="N70:N133" si="20">MAX(J70:M70)</f>
        <v>56.727553562690844</v>
      </c>
      <c r="O70" s="10"/>
    </row>
    <row r="71" spans="1:15">
      <c r="A71" s="49">
        <f t="shared" ref="A71:A134" si="21">A70+1</f>
        <v>44628</v>
      </c>
      <c r="B71" s="36">
        <v>106.03680837004705</v>
      </c>
      <c r="C71" s="31">
        <v>1.9337949014973943</v>
      </c>
      <c r="D71" s="7">
        <f t="shared" si="11"/>
        <v>-0.53422020033724749</v>
      </c>
      <c r="E71" s="7">
        <f t="shared" si="12"/>
        <v>1.8585401525414909</v>
      </c>
      <c r="F71" s="10"/>
      <c r="G71" s="7">
        <f t="shared" si="13"/>
        <v>-0.28744076344367347</v>
      </c>
      <c r="H71" s="7">
        <f t="shared" si="14"/>
        <v>0.28744076344367347</v>
      </c>
      <c r="I71" s="7">
        <f t="shared" si="15"/>
        <v>16.036808370047062</v>
      </c>
      <c r="J71" s="8">
        <f t="shared" si="16"/>
        <v>0</v>
      </c>
      <c r="K71" s="8">
        <f t="shared" si="17"/>
        <v>106.03680837004705</v>
      </c>
      <c r="L71" s="8">
        <f t="shared" si="18"/>
        <v>0</v>
      </c>
      <c r="M71" s="8">
        <f t="shared" si="19"/>
        <v>0</v>
      </c>
      <c r="N71" s="9">
        <f t="shared" si="20"/>
        <v>106.03680837004705</v>
      </c>
      <c r="O71" s="10"/>
    </row>
    <row r="72" spans="1:15">
      <c r="A72" s="49">
        <f t="shared" si="21"/>
        <v>44629</v>
      </c>
      <c r="B72" s="36">
        <v>163.49402532508549</v>
      </c>
      <c r="C72" s="31">
        <v>2.505957802458898</v>
      </c>
      <c r="D72" s="7">
        <f t="shared" si="11"/>
        <v>-2.4026875650298138</v>
      </c>
      <c r="E72" s="7">
        <f t="shared" si="12"/>
        <v>0.71198101980020034</v>
      </c>
      <c r="F72" s="10"/>
      <c r="G72" s="7">
        <f t="shared" si="13"/>
        <v>-3.3746511468860056</v>
      </c>
      <c r="H72" s="7">
        <f t="shared" si="14"/>
        <v>3.3746511468860056</v>
      </c>
      <c r="I72" s="7">
        <f t="shared" si="15"/>
        <v>73.494025325085488</v>
      </c>
      <c r="J72" s="8">
        <f t="shared" si="16"/>
        <v>0</v>
      </c>
      <c r="K72" s="8">
        <f t="shared" si="17"/>
        <v>163.49402532508549</v>
      </c>
      <c r="L72" s="8">
        <f t="shared" si="18"/>
        <v>0</v>
      </c>
      <c r="M72" s="8">
        <f t="shared" si="19"/>
        <v>0</v>
      </c>
      <c r="N72" s="9">
        <f t="shared" si="20"/>
        <v>163.49402532508549</v>
      </c>
      <c r="O72" s="10"/>
    </row>
    <row r="73" spans="1:15">
      <c r="A73" s="49">
        <f t="shared" si="21"/>
        <v>44630</v>
      </c>
      <c r="B73" s="36">
        <v>152.22858972916171</v>
      </c>
      <c r="C73" s="31">
        <v>2.1778120754327221</v>
      </c>
      <c r="D73" s="7">
        <f t="shared" si="11"/>
        <v>-1.9269577098660506</v>
      </c>
      <c r="E73" s="7">
        <f t="shared" si="12"/>
        <v>1.014741060708773</v>
      </c>
      <c r="F73" s="10"/>
      <c r="G73" s="7">
        <f t="shared" si="13"/>
        <v>-1.8989649522215211</v>
      </c>
      <c r="H73" s="7">
        <f t="shared" si="14"/>
        <v>1.8989649522215211</v>
      </c>
      <c r="I73" s="7">
        <f t="shared" si="15"/>
        <v>62.228589729161719</v>
      </c>
      <c r="J73" s="8">
        <f t="shared" si="16"/>
        <v>0</v>
      </c>
      <c r="K73" s="8">
        <f t="shared" si="17"/>
        <v>152.22858972916171</v>
      </c>
      <c r="L73" s="8">
        <f t="shared" si="18"/>
        <v>0</v>
      </c>
      <c r="M73" s="8">
        <f t="shared" si="19"/>
        <v>0</v>
      </c>
      <c r="N73" s="9">
        <f t="shared" si="20"/>
        <v>152.22858972916171</v>
      </c>
      <c r="O73" s="10"/>
    </row>
    <row r="74" spans="1:15">
      <c r="A74" s="49">
        <f t="shared" si="21"/>
        <v>44631</v>
      </c>
      <c r="B74" s="36">
        <v>137.60235790995705</v>
      </c>
      <c r="C74" s="31">
        <v>2.456311998463073</v>
      </c>
      <c r="D74" s="7">
        <f t="shared" si="11"/>
        <v>-1.813944874048788</v>
      </c>
      <c r="E74" s="7">
        <f t="shared" si="12"/>
        <v>1.6562223968132368</v>
      </c>
      <c r="F74" s="10"/>
      <c r="G74" s="7">
        <f t="shared" si="13"/>
        <v>-1.0952302526152451</v>
      </c>
      <c r="H74" s="7">
        <f t="shared" si="14"/>
        <v>1.0952302526152451</v>
      </c>
      <c r="I74" s="7">
        <f t="shared" si="15"/>
        <v>47.602357909957036</v>
      </c>
      <c r="J74" s="8">
        <f t="shared" si="16"/>
        <v>0</v>
      </c>
      <c r="K74" s="8">
        <f t="shared" si="17"/>
        <v>137.60235790995705</v>
      </c>
      <c r="L74" s="8">
        <f t="shared" si="18"/>
        <v>0</v>
      </c>
      <c r="M74" s="8">
        <f t="shared" si="19"/>
        <v>0</v>
      </c>
      <c r="N74" s="9">
        <f t="shared" si="20"/>
        <v>137.60235790995705</v>
      </c>
      <c r="O74" s="10"/>
    </row>
    <row r="75" spans="1:15">
      <c r="A75" s="49">
        <f t="shared" si="21"/>
        <v>44632</v>
      </c>
      <c r="B75" s="36">
        <v>166.87400955358044</v>
      </c>
      <c r="C75" s="31">
        <v>2.8958027886930835</v>
      </c>
      <c r="D75" s="7">
        <f t="shared" si="11"/>
        <v>-2.8201443049297992</v>
      </c>
      <c r="E75" s="7">
        <f t="shared" si="12"/>
        <v>0.6576168264077934</v>
      </c>
      <c r="F75" s="10"/>
      <c r="G75" s="7">
        <f t="shared" si="13"/>
        <v>-4.2884308790192138</v>
      </c>
      <c r="H75" s="7">
        <f t="shared" si="14"/>
        <v>4.2884308790192138</v>
      </c>
      <c r="I75" s="7">
        <f t="shared" si="15"/>
        <v>76.874009553580436</v>
      </c>
      <c r="J75" s="8">
        <f t="shared" si="16"/>
        <v>0</v>
      </c>
      <c r="K75" s="8">
        <f t="shared" si="17"/>
        <v>166.87400955358044</v>
      </c>
      <c r="L75" s="8">
        <f t="shared" si="18"/>
        <v>0</v>
      </c>
      <c r="M75" s="8">
        <f t="shared" si="19"/>
        <v>0</v>
      </c>
      <c r="N75" s="9">
        <f t="shared" si="20"/>
        <v>166.87400955358044</v>
      </c>
      <c r="O75" s="10"/>
    </row>
    <row r="76" spans="1:15">
      <c r="A76" s="49">
        <f t="shared" si="21"/>
        <v>44633</v>
      </c>
      <c r="B76" s="36">
        <v>167.68210241643976</v>
      </c>
      <c r="C76" s="31">
        <v>2.2821979168986894</v>
      </c>
      <c r="D76" s="7">
        <f t="shared" si="11"/>
        <v>-2.2296593977823917</v>
      </c>
      <c r="E76" s="7">
        <f t="shared" si="12"/>
        <v>0.48687401016831877</v>
      </c>
      <c r="F76" s="10"/>
      <c r="G76" s="7">
        <f t="shared" si="13"/>
        <v>-4.5795408077164952</v>
      </c>
      <c r="H76" s="7">
        <f t="shared" si="14"/>
        <v>4.5795408077164952</v>
      </c>
      <c r="I76" s="7">
        <f t="shared" si="15"/>
        <v>77.682102416439761</v>
      </c>
      <c r="J76" s="8">
        <f t="shared" si="16"/>
        <v>0</v>
      </c>
      <c r="K76" s="8">
        <f t="shared" si="17"/>
        <v>167.68210241643976</v>
      </c>
      <c r="L76" s="8">
        <f t="shared" si="18"/>
        <v>0</v>
      </c>
      <c r="M76" s="8">
        <f t="shared" si="19"/>
        <v>0</v>
      </c>
      <c r="N76" s="9">
        <f t="shared" si="20"/>
        <v>167.68210241643976</v>
      </c>
      <c r="O76" s="10"/>
    </row>
    <row r="77" spans="1:15">
      <c r="A77" s="49">
        <f t="shared" si="21"/>
        <v>44634</v>
      </c>
      <c r="B77" s="36">
        <v>213.49359459922414</v>
      </c>
      <c r="C77" s="31">
        <v>1.3395182044922653</v>
      </c>
      <c r="D77" s="7">
        <f t="shared" si="11"/>
        <v>-1.117087885750105</v>
      </c>
      <c r="E77" s="7">
        <f t="shared" si="12"/>
        <v>-0.73920475896502658</v>
      </c>
      <c r="F77" s="10"/>
      <c r="G77" s="7">
        <f t="shared" si="13"/>
        <v>1.5112022375426251</v>
      </c>
      <c r="H77" s="7">
        <f t="shared" si="14"/>
        <v>1.5112022375426251</v>
      </c>
      <c r="I77" s="7">
        <f t="shared" si="15"/>
        <v>56.506405400775861</v>
      </c>
      <c r="J77" s="8">
        <f t="shared" si="16"/>
        <v>0</v>
      </c>
      <c r="K77" s="8">
        <f t="shared" si="17"/>
        <v>0</v>
      </c>
      <c r="L77" s="8">
        <f t="shared" si="18"/>
        <v>213.49359459922414</v>
      </c>
      <c r="M77" s="8">
        <f t="shared" si="19"/>
        <v>0</v>
      </c>
      <c r="N77" s="9">
        <f t="shared" si="20"/>
        <v>213.49359459922414</v>
      </c>
      <c r="O77" s="10"/>
    </row>
    <row r="78" spans="1:15">
      <c r="A78" s="49">
        <f t="shared" si="21"/>
        <v>44635</v>
      </c>
      <c r="B78" s="36">
        <v>113.0834101326158</v>
      </c>
      <c r="C78" s="31">
        <v>0.63880403306255829</v>
      </c>
      <c r="D78" s="7">
        <f t="shared" si="11"/>
        <v>-0.25045638775638285</v>
      </c>
      <c r="E78" s="7">
        <f t="shared" si="12"/>
        <v>0.58765822591793482</v>
      </c>
      <c r="F78" s="10"/>
      <c r="G78" s="7">
        <f t="shared" si="13"/>
        <v>-0.42619396225614736</v>
      </c>
      <c r="H78" s="7">
        <f t="shared" si="14"/>
        <v>0.42619396225614736</v>
      </c>
      <c r="I78" s="7">
        <f t="shared" si="15"/>
        <v>23.083410132615789</v>
      </c>
      <c r="J78" s="8">
        <f t="shared" si="16"/>
        <v>0</v>
      </c>
      <c r="K78" s="8">
        <f t="shared" si="17"/>
        <v>113.0834101326158</v>
      </c>
      <c r="L78" s="8">
        <f t="shared" si="18"/>
        <v>0</v>
      </c>
      <c r="M78" s="8">
        <f t="shared" si="19"/>
        <v>0</v>
      </c>
      <c r="N78" s="9">
        <f t="shared" si="20"/>
        <v>113.0834101326158</v>
      </c>
      <c r="O78" s="10"/>
    </row>
    <row r="79" spans="1:15">
      <c r="A79" s="49">
        <f t="shared" si="21"/>
        <v>44636</v>
      </c>
      <c r="B79" s="36">
        <v>339.65455456848997</v>
      </c>
      <c r="C79" s="31">
        <v>0.88263475759264676</v>
      </c>
      <c r="D79" s="7">
        <f t="shared" si="11"/>
        <v>0.8275702288330492</v>
      </c>
      <c r="E79" s="7">
        <f t="shared" si="12"/>
        <v>-0.30687396706114528</v>
      </c>
      <c r="F79" s="10"/>
      <c r="G79" s="7">
        <f t="shared" si="13"/>
        <v>-2.696775607127841</v>
      </c>
      <c r="H79" s="7">
        <f t="shared" si="14"/>
        <v>2.696775607127841</v>
      </c>
      <c r="I79" s="7">
        <f t="shared" si="15"/>
        <v>69.654554568489971</v>
      </c>
      <c r="J79" s="8">
        <f t="shared" si="16"/>
        <v>0</v>
      </c>
      <c r="K79" s="8">
        <f t="shared" si="17"/>
        <v>0</v>
      </c>
      <c r="L79" s="8">
        <f t="shared" si="18"/>
        <v>0</v>
      </c>
      <c r="M79" s="8">
        <f t="shared" si="19"/>
        <v>339.65455456848997</v>
      </c>
      <c r="N79" s="9">
        <f t="shared" si="20"/>
        <v>339.65455456848997</v>
      </c>
      <c r="O79" s="10"/>
    </row>
    <row r="80" spans="1:15">
      <c r="A80" s="49">
        <f t="shared" si="21"/>
        <v>44637</v>
      </c>
      <c r="B80" s="36">
        <v>238.4791254093989</v>
      </c>
      <c r="C80" s="31">
        <v>2.0125652628819233</v>
      </c>
      <c r="D80" s="7">
        <f t="shared" si="11"/>
        <v>-1.0521875801107712</v>
      </c>
      <c r="E80" s="7">
        <f t="shared" si="12"/>
        <v>-1.715610746533031</v>
      </c>
      <c r="F80" s="10"/>
      <c r="G80" s="7">
        <f t="shared" si="13"/>
        <v>0.61330204548850631</v>
      </c>
      <c r="H80" s="7">
        <f t="shared" si="14"/>
        <v>0.61330204548850631</v>
      </c>
      <c r="I80" s="7">
        <f t="shared" si="15"/>
        <v>31.5208745906011</v>
      </c>
      <c r="J80" s="8">
        <f t="shared" si="16"/>
        <v>0</v>
      </c>
      <c r="K80" s="8">
        <f t="shared" si="17"/>
        <v>0</v>
      </c>
      <c r="L80" s="8">
        <f t="shared" si="18"/>
        <v>238.4791254093989</v>
      </c>
      <c r="M80" s="8">
        <f t="shared" si="19"/>
        <v>0</v>
      </c>
      <c r="N80" s="9">
        <f t="shared" si="20"/>
        <v>238.4791254093989</v>
      </c>
      <c r="O80" s="10"/>
    </row>
    <row r="81" spans="1:15">
      <c r="A81" s="49">
        <f t="shared" si="21"/>
        <v>44638</v>
      </c>
      <c r="B81" s="36">
        <v>60.215413342972184</v>
      </c>
      <c r="C81" s="31">
        <v>1.3398139184254485</v>
      </c>
      <c r="D81" s="7">
        <f t="shared" si="11"/>
        <v>0.66553983889880208</v>
      </c>
      <c r="E81" s="7">
        <f t="shared" si="12"/>
        <v>1.1628233136831714</v>
      </c>
      <c r="F81" s="10"/>
      <c r="G81" s="7">
        <f t="shared" si="13"/>
        <v>0.57234820721881263</v>
      </c>
      <c r="H81" s="7">
        <f t="shared" si="14"/>
        <v>0.57234820721881263</v>
      </c>
      <c r="I81" s="7">
        <f t="shared" si="15"/>
        <v>29.784586657027816</v>
      </c>
      <c r="J81" s="8">
        <f t="shared" si="16"/>
        <v>60.215413342972184</v>
      </c>
      <c r="K81" s="8">
        <f t="shared" si="17"/>
        <v>0</v>
      </c>
      <c r="L81" s="8">
        <f t="shared" si="18"/>
        <v>0</v>
      </c>
      <c r="M81" s="8">
        <f t="shared" si="19"/>
        <v>0</v>
      </c>
      <c r="N81" s="9">
        <f t="shared" si="20"/>
        <v>60.215413342972184</v>
      </c>
      <c r="O81" s="10"/>
    </row>
    <row r="82" spans="1:15">
      <c r="A82" s="49">
        <f t="shared" si="21"/>
        <v>44639</v>
      </c>
      <c r="B82" s="36">
        <v>61.435146887390708</v>
      </c>
      <c r="C82" s="31">
        <v>3.183304959483324</v>
      </c>
      <c r="D82" s="7">
        <f t="shared" si="11"/>
        <v>1.522107414030244</v>
      </c>
      <c r="E82" s="7">
        <f t="shared" si="12"/>
        <v>2.7958217906771687</v>
      </c>
      <c r="F82" s="10"/>
      <c r="G82" s="7">
        <f t="shared" si="13"/>
        <v>0.5444221871028404</v>
      </c>
      <c r="H82" s="7">
        <f t="shared" si="14"/>
        <v>0.5444221871028404</v>
      </c>
      <c r="I82" s="7">
        <f t="shared" si="15"/>
        <v>28.564853112609292</v>
      </c>
      <c r="J82" s="8">
        <f t="shared" si="16"/>
        <v>61.435146887390708</v>
      </c>
      <c r="K82" s="8">
        <f t="shared" si="17"/>
        <v>0</v>
      </c>
      <c r="L82" s="8">
        <f t="shared" si="18"/>
        <v>0</v>
      </c>
      <c r="M82" s="8">
        <f t="shared" si="19"/>
        <v>0</v>
      </c>
      <c r="N82" s="9">
        <f t="shared" si="20"/>
        <v>61.435146887390708</v>
      </c>
      <c r="O82" s="10"/>
    </row>
    <row r="83" spans="1:15">
      <c r="A83" s="49">
        <f t="shared" si="21"/>
        <v>44640</v>
      </c>
      <c r="B83" s="36">
        <v>55.433643730564803</v>
      </c>
      <c r="C83" s="31">
        <v>0.82501081312112512</v>
      </c>
      <c r="D83" s="7">
        <f t="shared" si="11"/>
        <v>0.46807838784356082</v>
      </c>
      <c r="E83" s="7">
        <f t="shared" si="12"/>
        <v>0.67937137458135011</v>
      </c>
      <c r="F83" s="10"/>
      <c r="G83" s="7">
        <f t="shared" si="13"/>
        <v>0.68898750426746391</v>
      </c>
      <c r="H83" s="7">
        <f t="shared" si="14"/>
        <v>0.68898750426746391</v>
      </c>
      <c r="I83" s="7">
        <f t="shared" si="15"/>
        <v>34.566356269435197</v>
      </c>
      <c r="J83" s="8">
        <f t="shared" si="16"/>
        <v>55.433643730564803</v>
      </c>
      <c r="K83" s="8">
        <f t="shared" si="17"/>
        <v>0</v>
      </c>
      <c r="L83" s="8">
        <f t="shared" si="18"/>
        <v>0</v>
      </c>
      <c r="M83" s="8">
        <f t="shared" si="19"/>
        <v>0</v>
      </c>
      <c r="N83" s="9">
        <f t="shared" si="20"/>
        <v>55.433643730564803</v>
      </c>
      <c r="O83" s="10"/>
    </row>
    <row r="84" spans="1:15">
      <c r="A84" s="49">
        <f t="shared" si="21"/>
        <v>44641</v>
      </c>
      <c r="B84" s="36">
        <v>82.938407807328502</v>
      </c>
      <c r="C84" s="31">
        <v>0.88440238237715041</v>
      </c>
      <c r="D84" s="7">
        <f t="shared" si="11"/>
        <v>0.10872510933167204</v>
      </c>
      <c r="E84" s="7">
        <f t="shared" si="12"/>
        <v>0.8776938102522972</v>
      </c>
      <c r="F84" s="10"/>
      <c r="G84" s="7">
        <f t="shared" si="13"/>
        <v>0.12387589847582324</v>
      </c>
      <c r="H84" s="7">
        <f t="shared" si="14"/>
        <v>0.12387589847582324</v>
      </c>
      <c r="I84" s="7">
        <f t="shared" si="15"/>
        <v>7.0615921926714931</v>
      </c>
      <c r="J84" s="8">
        <f t="shared" si="16"/>
        <v>82.938407807328502</v>
      </c>
      <c r="K84" s="8">
        <f t="shared" si="17"/>
        <v>0</v>
      </c>
      <c r="L84" s="8">
        <f t="shared" si="18"/>
        <v>0</v>
      </c>
      <c r="M84" s="8">
        <f t="shared" si="19"/>
        <v>0</v>
      </c>
      <c r="N84" s="9">
        <f t="shared" si="20"/>
        <v>82.938407807328502</v>
      </c>
      <c r="O84" s="10"/>
    </row>
    <row r="85" spans="1:15">
      <c r="A85" s="49">
        <f t="shared" si="21"/>
        <v>44642</v>
      </c>
      <c r="B85" s="36">
        <v>75.979941729947512</v>
      </c>
      <c r="C85" s="31">
        <v>1.1313715875633819</v>
      </c>
      <c r="D85" s="7">
        <f t="shared" si="11"/>
        <v>0.27408785102145106</v>
      </c>
      <c r="E85" s="7">
        <f t="shared" si="12"/>
        <v>1.0976691300515515</v>
      </c>
      <c r="F85" s="10"/>
      <c r="G85" s="7">
        <f t="shared" si="13"/>
        <v>0.2496998808817541</v>
      </c>
      <c r="H85" s="7">
        <f t="shared" si="14"/>
        <v>0.2496998808817541</v>
      </c>
      <c r="I85" s="7">
        <f t="shared" si="15"/>
        <v>14.020058270052486</v>
      </c>
      <c r="J85" s="8">
        <f t="shared" si="16"/>
        <v>75.979941729947512</v>
      </c>
      <c r="K85" s="8">
        <f t="shared" si="17"/>
        <v>0</v>
      </c>
      <c r="L85" s="8">
        <f t="shared" si="18"/>
        <v>0</v>
      </c>
      <c r="M85" s="8">
        <f t="shared" si="19"/>
        <v>0</v>
      </c>
      <c r="N85" s="9">
        <f t="shared" si="20"/>
        <v>75.979941729947512</v>
      </c>
      <c r="O85" s="10"/>
    </row>
    <row r="86" spans="1:15">
      <c r="A86" s="49">
        <f t="shared" si="21"/>
        <v>44643</v>
      </c>
      <c r="B86" s="36">
        <v>136.12437128860108</v>
      </c>
      <c r="C86" s="31">
        <v>0.25531942674877728</v>
      </c>
      <c r="D86" s="7">
        <f t="shared" si="11"/>
        <v>-0.18404598528658134</v>
      </c>
      <c r="E86" s="7">
        <f t="shared" si="12"/>
        <v>0.17696068765467582</v>
      </c>
      <c r="F86" s="10"/>
      <c r="G86" s="7">
        <f t="shared" si="13"/>
        <v>-1.0400388228923019</v>
      </c>
      <c r="H86" s="7">
        <f t="shared" si="14"/>
        <v>1.0400388228923019</v>
      </c>
      <c r="I86" s="7">
        <f t="shared" si="15"/>
        <v>46.124371288601068</v>
      </c>
      <c r="J86" s="8">
        <f t="shared" si="16"/>
        <v>0</v>
      </c>
      <c r="K86" s="8">
        <f t="shared" si="17"/>
        <v>136.12437128860108</v>
      </c>
      <c r="L86" s="8">
        <f t="shared" si="18"/>
        <v>0</v>
      </c>
      <c r="M86" s="8">
        <f t="shared" si="19"/>
        <v>0</v>
      </c>
      <c r="N86" s="9">
        <f t="shared" si="20"/>
        <v>136.12437128860108</v>
      </c>
      <c r="O86" s="10"/>
    </row>
    <row r="87" spans="1:15">
      <c r="A87" s="49">
        <f t="shared" si="21"/>
        <v>44644</v>
      </c>
      <c r="B87" s="36">
        <v>7.5095565980615504</v>
      </c>
      <c r="C87" s="31">
        <v>0.12687826920376308</v>
      </c>
      <c r="D87" s="7">
        <f t="shared" si="11"/>
        <v>0.12579004400562616</v>
      </c>
      <c r="E87" s="7">
        <f t="shared" si="12"/>
        <v>1.6581918622560299E-2</v>
      </c>
      <c r="F87" s="10"/>
      <c r="G87" s="7">
        <f t="shared" si="13"/>
        <v>7.5859764402946865</v>
      </c>
      <c r="H87" s="7">
        <f t="shared" si="14"/>
        <v>7.5859764402946865</v>
      </c>
      <c r="I87" s="7">
        <f t="shared" si="15"/>
        <v>82.490443401938464</v>
      </c>
      <c r="J87" s="8">
        <f t="shared" si="16"/>
        <v>7.5095565980615362</v>
      </c>
      <c r="K87" s="8">
        <f t="shared" si="17"/>
        <v>0</v>
      </c>
      <c r="L87" s="8">
        <f t="shared" si="18"/>
        <v>0</v>
      </c>
      <c r="M87" s="8">
        <f t="shared" si="19"/>
        <v>0</v>
      </c>
      <c r="N87" s="9">
        <f t="shared" si="20"/>
        <v>7.5095565980615362</v>
      </c>
      <c r="O87" s="10"/>
    </row>
    <row r="88" spans="1:15">
      <c r="A88" s="49">
        <f t="shared" si="21"/>
        <v>44645</v>
      </c>
      <c r="B88" s="36">
        <v>45.915094184280051</v>
      </c>
      <c r="C88" s="31">
        <v>1.0519139163451459</v>
      </c>
      <c r="D88" s="7">
        <f t="shared" si="11"/>
        <v>0.73184132303792604</v>
      </c>
      <c r="E88" s="7">
        <f t="shared" si="12"/>
        <v>0.75559987115845939</v>
      </c>
      <c r="F88" s="10"/>
      <c r="G88" s="7">
        <f t="shared" si="13"/>
        <v>0.96855670702523078</v>
      </c>
      <c r="H88" s="7">
        <f t="shared" si="14"/>
        <v>0.96855670702523078</v>
      </c>
      <c r="I88" s="7">
        <f t="shared" si="15"/>
        <v>44.084905815719956</v>
      </c>
      <c r="J88" s="8">
        <f t="shared" si="16"/>
        <v>45.915094184280044</v>
      </c>
      <c r="K88" s="8">
        <f t="shared" si="17"/>
        <v>0</v>
      </c>
      <c r="L88" s="8">
        <f t="shared" si="18"/>
        <v>0</v>
      </c>
      <c r="M88" s="8">
        <f t="shared" si="19"/>
        <v>0</v>
      </c>
      <c r="N88" s="9">
        <f t="shared" si="20"/>
        <v>45.915094184280044</v>
      </c>
      <c r="O88" s="10"/>
    </row>
    <row r="89" spans="1:15">
      <c r="A89" s="49">
        <f t="shared" si="21"/>
        <v>44646</v>
      </c>
      <c r="B89" s="36">
        <v>44.88191188484263</v>
      </c>
      <c r="C89" s="31">
        <v>1.6317358539616453</v>
      </c>
      <c r="D89" s="7">
        <f t="shared" si="11"/>
        <v>1.1561870711171451</v>
      </c>
      <c r="E89" s="7">
        <f t="shared" si="12"/>
        <v>1.1514310025726671</v>
      </c>
      <c r="F89" s="10"/>
      <c r="G89" s="7">
        <f t="shared" si="13"/>
        <v>1.0041305719004017</v>
      </c>
      <c r="H89" s="7">
        <f t="shared" si="14"/>
        <v>1.0041305719004017</v>
      </c>
      <c r="I89" s="7">
        <f t="shared" si="15"/>
        <v>45.11808811515737</v>
      </c>
      <c r="J89" s="8">
        <f t="shared" si="16"/>
        <v>44.88191188484263</v>
      </c>
      <c r="K89" s="8">
        <f t="shared" si="17"/>
        <v>0</v>
      </c>
      <c r="L89" s="8">
        <f t="shared" si="18"/>
        <v>0</v>
      </c>
      <c r="M89" s="8">
        <f t="shared" si="19"/>
        <v>0</v>
      </c>
      <c r="N89" s="9">
        <f t="shared" si="20"/>
        <v>44.88191188484263</v>
      </c>
      <c r="O89" s="10"/>
    </row>
    <row r="90" spans="1:15">
      <c r="A90" s="49">
        <f t="shared" si="21"/>
        <v>44647</v>
      </c>
      <c r="B90" s="36">
        <v>34.246933982384569</v>
      </c>
      <c r="C90" s="31">
        <v>1.3950684643251088</v>
      </c>
      <c r="D90" s="7">
        <f t="shared" si="11"/>
        <v>1.1531913053930563</v>
      </c>
      <c r="E90" s="7">
        <f t="shared" si="12"/>
        <v>0.78508969762714143</v>
      </c>
      <c r="F90" s="10"/>
      <c r="G90" s="7">
        <f t="shared" si="13"/>
        <v>1.4688656708634271</v>
      </c>
      <c r="H90" s="7">
        <f t="shared" si="14"/>
        <v>1.4688656708634271</v>
      </c>
      <c r="I90" s="7">
        <f t="shared" si="15"/>
        <v>55.753066017615431</v>
      </c>
      <c r="J90" s="8">
        <f t="shared" si="16"/>
        <v>34.246933982384569</v>
      </c>
      <c r="K90" s="8">
        <f t="shared" si="17"/>
        <v>0</v>
      </c>
      <c r="L90" s="8">
        <f t="shared" si="18"/>
        <v>0</v>
      </c>
      <c r="M90" s="8">
        <f t="shared" si="19"/>
        <v>0</v>
      </c>
      <c r="N90" s="9">
        <f t="shared" si="20"/>
        <v>34.246933982384569</v>
      </c>
      <c r="O90" s="10"/>
    </row>
    <row r="91" spans="1:15">
      <c r="A91" s="49">
        <f t="shared" si="21"/>
        <v>44648</v>
      </c>
      <c r="B91" s="36">
        <v>38.07348980021807</v>
      </c>
      <c r="C91" s="31">
        <v>0.90721128958711628</v>
      </c>
      <c r="D91" s="7">
        <f t="shared" si="11"/>
        <v>0.71417526531202846</v>
      </c>
      <c r="E91" s="7">
        <f t="shared" si="12"/>
        <v>0.55945152995662839</v>
      </c>
      <c r="F91" s="10"/>
      <c r="G91" s="7">
        <f t="shared" si="13"/>
        <v>1.276563253598386</v>
      </c>
      <c r="H91" s="7">
        <f t="shared" si="14"/>
        <v>1.276563253598386</v>
      </c>
      <c r="I91" s="7">
        <f t="shared" si="15"/>
        <v>51.92651019978193</v>
      </c>
      <c r="J91" s="8">
        <f t="shared" si="16"/>
        <v>38.07348980021807</v>
      </c>
      <c r="K91" s="8">
        <f t="shared" si="17"/>
        <v>0</v>
      </c>
      <c r="L91" s="8">
        <f t="shared" si="18"/>
        <v>0</v>
      </c>
      <c r="M91" s="8">
        <f t="shared" si="19"/>
        <v>0</v>
      </c>
      <c r="N91" s="9">
        <f t="shared" si="20"/>
        <v>38.07348980021807</v>
      </c>
      <c r="O91" s="10"/>
    </row>
    <row r="92" spans="1:15">
      <c r="A92" s="49">
        <f t="shared" si="21"/>
        <v>44649</v>
      </c>
      <c r="B92" s="36">
        <v>33.732810008689583</v>
      </c>
      <c r="C92" s="31">
        <v>2.1113628112555411</v>
      </c>
      <c r="D92" s="7">
        <f t="shared" si="11"/>
        <v>1.7558858679312708</v>
      </c>
      <c r="E92" s="7">
        <f t="shared" si="12"/>
        <v>1.1724835775191691</v>
      </c>
      <c r="F92" s="10"/>
      <c r="G92" s="7">
        <f t="shared" si="13"/>
        <v>1.497578219088159</v>
      </c>
      <c r="H92" s="7">
        <f t="shared" si="14"/>
        <v>1.497578219088159</v>
      </c>
      <c r="I92" s="7">
        <f t="shared" si="15"/>
        <v>56.267189991310417</v>
      </c>
      <c r="J92" s="8">
        <f t="shared" si="16"/>
        <v>33.732810008689583</v>
      </c>
      <c r="K92" s="8">
        <f t="shared" si="17"/>
        <v>0</v>
      </c>
      <c r="L92" s="8">
        <f t="shared" si="18"/>
        <v>0</v>
      </c>
      <c r="M92" s="8">
        <f t="shared" si="19"/>
        <v>0</v>
      </c>
      <c r="N92" s="9">
        <f t="shared" si="20"/>
        <v>33.732810008689583</v>
      </c>
      <c r="O92" s="10"/>
    </row>
    <row r="93" spans="1:15">
      <c r="A93" s="49">
        <f t="shared" si="21"/>
        <v>44650</v>
      </c>
      <c r="B93" s="36">
        <v>15.566569322617809</v>
      </c>
      <c r="C93" s="31">
        <v>2.3585339531927842</v>
      </c>
      <c r="D93" s="7">
        <f t="shared" si="11"/>
        <v>2.2720213026068037</v>
      </c>
      <c r="E93" s="7">
        <f t="shared" si="12"/>
        <v>0.63293096690244532</v>
      </c>
      <c r="F93" s="10"/>
      <c r="G93" s="7">
        <f t="shared" si="13"/>
        <v>3.5896826374699944</v>
      </c>
      <c r="H93" s="7">
        <f t="shared" si="14"/>
        <v>3.5896826374699944</v>
      </c>
      <c r="I93" s="7">
        <f t="shared" si="15"/>
        <v>74.433430677382191</v>
      </c>
      <c r="J93" s="8">
        <f t="shared" si="16"/>
        <v>15.566569322617809</v>
      </c>
      <c r="K93" s="8">
        <f t="shared" si="17"/>
        <v>0</v>
      </c>
      <c r="L93" s="8">
        <f t="shared" si="18"/>
        <v>0</v>
      </c>
      <c r="M93" s="8">
        <f t="shared" si="19"/>
        <v>0</v>
      </c>
      <c r="N93" s="9">
        <f t="shared" si="20"/>
        <v>15.566569322617809</v>
      </c>
      <c r="O93" s="10"/>
    </row>
    <row r="94" spans="1:15">
      <c r="A94" s="49">
        <f t="shared" si="21"/>
        <v>44651</v>
      </c>
      <c r="B94" s="36">
        <v>2.9264610588003848</v>
      </c>
      <c r="C94" s="31">
        <v>4.0937620754166586</v>
      </c>
      <c r="D94" s="7">
        <f t="shared" si="11"/>
        <v>4.0884233397386831</v>
      </c>
      <c r="E94" s="7">
        <f t="shared" si="12"/>
        <v>0.20900364877126304</v>
      </c>
      <c r="F94" s="10"/>
      <c r="G94" s="7">
        <f t="shared" si="13"/>
        <v>19.561492652279576</v>
      </c>
      <c r="H94" s="7">
        <f t="shared" si="14"/>
        <v>19.561492652279576</v>
      </c>
      <c r="I94" s="7">
        <f t="shared" si="15"/>
        <v>87.073538941199615</v>
      </c>
      <c r="J94" s="8">
        <f t="shared" si="16"/>
        <v>2.9264610588003848</v>
      </c>
      <c r="K94" s="8">
        <f t="shared" si="17"/>
        <v>0</v>
      </c>
      <c r="L94" s="8">
        <f t="shared" si="18"/>
        <v>0</v>
      </c>
      <c r="M94" s="8">
        <f t="shared" si="19"/>
        <v>0</v>
      </c>
      <c r="N94" s="9">
        <f t="shared" si="20"/>
        <v>2.9264610588003848</v>
      </c>
      <c r="O94" s="10"/>
    </row>
    <row r="95" spans="1:15">
      <c r="A95" s="49">
        <f t="shared" si="21"/>
        <v>44652</v>
      </c>
      <c r="B95" s="36">
        <v>359.39645955095273</v>
      </c>
      <c r="C95" s="31">
        <v>3.6957635468244225</v>
      </c>
      <c r="D95" s="7">
        <f t="shared" si="11"/>
        <v>3.6955585072628581</v>
      </c>
      <c r="E95" s="7">
        <f t="shared" si="12"/>
        <v>-3.8929595853939486E-2</v>
      </c>
      <c r="F95" s="10"/>
      <c r="G95" s="7">
        <f t="shared" si="13"/>
        <v>-94.929280055417934</v>
      </c>
      <c r="H95" s="7">
        <f t="shared" si="14"/>
        <v>94.929280055417934</v>
      </c>
      <c r="I95" s="7">
        <f t="shared" si="15"/>
        <v>89.396459550952713</v>
      </c>
      <c r="J95" s="8">
        <f t="shared" si="16"/>
        <v>0</v>
      </c>
      <c r="K95" s="8">
        <f t="shared" si="17"/>
        <v>0</v>
      </c>
      <c r="L95" s="8">
        <f t="shared" si="18"/>
        <v>0</v>
      </c>
      <c r="M95" s="8">
        <f t="shared" si="19"/>
        <v>359.39645955095273</v>
      </c>
      <c r="N95" s="9">
        <f t="shared" si="20"/>
        <v>359.39645955095273</v>
      </c>
      <c r="O95" s="10"/>
    </row>
    <row r="96" spans="1:15">
      <c r="A96" s="49">
        <f t="shared" si="21"/>
        <v>44653</v>
      </c>
      <c r="B96" s="36">
        <v>359.46328639324571</v>
      </c>
      <c r="C96" s="31">
        <v>1.365782008881874</v>
      </c>
      <c r="D96" s="7">
        <f t="shared" si="11"/>
        <v>1.365722086624908</v>
      </c>
      <c r="E96" s="7">
        <f t="shared" si="12"/>
        <v>-1.2793666023251217E-2</v>
      </c>
      <c r="F96" s="10"/>
      <c r="G96" s="7">
        <f t="shared" si="13"/>
        <v>-106.74986232584497</v>
      </c>
      <c r="H96" s="7">
        <f t="shared" si="14"/>
        <v>106.74986232584497</v>
      </c>
      <c r="I96" s="7">
        <f t="shared" si="15"/>
        <v>89.463286393245696</v>
      </c>
      <c r="J96" s="8">
        <f t="shared" si="16"/>
        <v>0</v>
      </c>
      <c r="K96" s="8">
        <f t="shared" si="17"/>
        <v>0</v>
      </c>
      <c r="L96" s="8">
        <f t="shared" si="18"/>
        <v>0</v>
      </c>
      <c r="M96" s="8">
        <f t="shared" si="19"/>
        <v>359.46328639324571</v>
      </c>
      <c r="N96" s="9">
        <f t="shared" si="20"/>
        <v>359.46328639324571</v>
      </c>
      <c r="O96" s="10"/>
    </row>
    <row r="97" spans="1:15">
      <c r="A97" s="49">
        <f t="shared" si="21"/>
        <v>44654</v>
      </c>
      <c r="B97" s="36">
        <v>277.94810397062275</v>
      </c>
      <c r="C97" s="31">
        <v>0.62875913897888369</v>
      </c>
      <c r="D97" s="7">
        <f t="shared" si="11"/>
        <v>8.6942362944088816E-2</v>
      </c>
      <c r="E97" s="7">
        <f t="shared" si="12"/>
        <v>-0.62271910230469518</v>
      </c>
      <c r="F97" s="10"/>
      <c r="G97" s="7">
        <f t="shared" si="13"/>
        <v>-0.1396173051738954</v>
      </c>
      <c r="H97" s="7">
        <f t="shared" si="14"/>
        <v>0.1396173051738954</v>
      </c>
      <c r="I97" s="7">
        <f t="shared" si="15"/>
        <v>7.9481039706227552</v>
      </c>
      <c r="J97" s="8">
        <f t="shared" si="16"/>
        <v>0</v>
      </c>
      <c r="K97" s="8">
        <f t="shared" si="17"/>
        <v>0</v>
      </c>
      <c r="L97" s="8">
        <f t="shared" si="18"/>
        <v>0</v>
      </c>
      <c r="M97" s="8">
        <f t="shared" si="19"/>
        <v>277.94810397062275</v>
      </c>
      <c r="N97" s="9">
        <f t="shared" si="20"/>
        <v>277.94810397062275</v>
      </c>
      <c r="O97" s="10"/>
    </row>
    <row r="98" spans="1:15">
      <c r="A98" s="49">
        <f t="shared" si="21"/>
        <v>44655</v>
      </c>
      <c r="B98" s="36">
        <v>238.79914306798608</v>
      </c>
      <c r="C98" s="31">
        <v>3.4961333074750796</v>
      </c>
      <c r="D98" s="7">
        <f t="shared" si="11"/>
        <v>-1.8111362077227822</v>
      </c>
      <c r="E98" s="7">
        <f t="shared" si="12"/>
        <v>-2.9904403924358998</v>
      </c>
      <c r="F98" s="10"/>
      <c r="G98" s="7">
        <f t="shared" si="13"/>
        <v>0.60564196909054557</v>
      </c>
      <c r="H98" s="7">
        <f t="shared" si="14"/>
        <v>0.60564196909054557</v>
      </c>
      <c r="I98" s="7">
        <f t="shared" si="15"/>
        <v>31.200856932013949</v>
      </c>
      <c r="J98" s="8">
        <f t="shared" si="16"/>
        <v>0</v>
      </c>
      <c r="K98" s="8">
        <f t="shared" si="17"/>
        <v>0</v>
      </c>
      <c r="L98" s="8">
        <f t="shared" si="18"/>
        <v>238.79914306798605</v>
      </c>
      <c r="M98" s="8">
        <f t="shared" si="19"/>
        <v>0</v>
      </c>
      <c r="N98" s="9">
        <f t="shared" si="20"/>
        <v>238.79914306798605</v>
      </c>
      <c r="O98" s="10"/>
    </row>
    <row r="99" spans="1:15">
      <c r="A99" s="49">
        <f t="shared" si="21"/>
        <v>44656</v>
      </c>
      <c r="B99" s="36">
        <v>241.20101364696177</v>
      </c>
      <c r="C99" s="31">
        <v>3.3601306516868914</v>
      </c>
      <c r="D99" s="7">
        <f t="shared" si="11"/>
        <v>-1.6187031940174668</v>
      </c>
      <c r="E99" s="7">
        <f t="shared" si="12"/>
        <v>-2.9445335736043874</v>
      </c>
      <c r="F99" s="10"/>
      <c r="G99" s="7">
        <f t="shared" si="13"/>
        <v>0.54973161404168369</v>
      </c>
      <c r="H99" s="7">
        <f t="shared" si="14"/>
        <v>0.54973161404168369</v>
      </c>
      <c r="I99" s="7">
        <f t="shared" si="15"/>
        <v>28.79898635303822</v>
      </c>
      <c r="J99" s="8">
        <f t="shared" si="16"/>
        <v>0</v>
      </c>
      <c r="K99" s="8">
        <f t="shared" si="17"/>
        <v>0</v>
      </c>
      <c r="L99" s="8">
        <f t="shared" si="18"/>
        <v>241.20101364696177</v>
      </c>
      <c r="M99" s="8">
        <f t="shared" si="19"/>
        <v>0</v>
      </c>
      <c r="N99" s="9">
        <f t="shared" si="20"/>
        <v>241.20101364696177</v>
      </c>
      <c r="O99" s="10"/>
    </row>
    <row r="100" spans="1:15">
      <c r="A100" s="49">
        <f t="shared" si="21"/>
        <v>44657</v>
      </c>
      <c r="B100" s="36">
        <v>223.1368286986401</v>
      </c>
      <c r="C100" s="31">
        <v>5.2630212657317488</v>
      </c>
      <c r="D100" s="7">
        <f t="shared" si="11"/>
        <v>-3.8405472970694006</v>
      </c>
      <c r="E100" s="7">
        <f t="shared" si="12"/>
        <v>-3.5985537793004485</v>
      </c>
      <c r="F100" s="10"/>
      <c r="G100" s="7">
        <f t="shared" si="13"/>
        <v>1.0672474367788927</v>
      </c>
      <c r="H100" s="7">
        <f t="shared" si="14"/>
        <v>1.0672474367788927</v>
      </c>
      <c r="I100" s="7">
        <f t="shared" si="15"/>
        <v>46.863171301359912</v>
      </c>
      <c r="J100" s="8">
        <f t="shared" si="16"/>
        <v>0</v>
      </c>
      <c r="K100" s="8">
        <f t="shared" si="17"/>
        <v>0</v>
      </c>
      <c r="L100" s="8">
        <f t="shared" si="18"/>
        <v>223.1368286986401</v>
      </c>
      <c r="M100" s="8">
        <f t="shared" si="19"/>
        <v>0</v>
      </c>
      <c r="N100" s="9">
        <f t="shared" si="20"/>
        <v>223.1368286986401</v>
      </c>
      <c r="O100" s="10"/>
    </row>
    <row r="101" spans="1:15">
      <c r="A101" s="49">
        <f t="shared" si="21"/>
        <v>44658</v>
      </c>
      <c r="B101" s="36">
        <v>248.05375103828268</v>
      </c>
      <c r="C101" s="31">
        <v>4.7109163343424481</v>
      </c>
      <c r="D101" s="7">
        <f t="shared" si="11"/>
        <v>-1.7606418880913981</v>
      </c>
      <c r="E101" s="7">
        <f t="shared" si="12"/>
        <v>-4.3695392035170535</v>
      </c>
      <c r="F101" s="10"/>
      <c r="G101" s="7">
        <f t="shared" si="13"/>
        <v>0.4029353682590267</v>
      </c>
      <c r="H101" s="7">
        <f t="shared" si="14"/>
        <v>0.4029353682590267</v>
      </c>
      <c r="I101" s="7">
        <f t="shared" si="15"/>
        <v>21.946248961717338</v>
      </c>
      <c r="J101" s="8">
        <f t="shared" si="16"/>
        <v>0</v>
      </c>
      <c r="K101" s="8">
        <f t="shared" si="17"/>
        <v>0</v>
      </c>
      <c r="L101" s="8">
        <f t="shared" si="18"/>
        <v>248.05375103828266</v>
      </c>
      <c r="M101" s="8">
        <f t="shared" si="19"/>
        <v>0</v>
      </c>
      <c r="N101" s="9">
        <f t="shared" si="20"/>
        <v>248.05375103828266</v>
      </c>
      <c r="O101" s="10"/>
    </row>
    <row r="102" spans="1:15">
      <c r="A102" s="49">
        <f t="shared" si="21"/>
        <v>44659</v>
      </c>
      <c r="B102" s="36">
        <v>333.95170323896514</v>
      </c>
      <c r="C102" s="31">
        <v>0.77727194499512653</v>
      </c>
      <c r="D102" s="7">
        <f t="shared" si="11"/>
        <v>0.69831993123234659</v>
      </c>
      <c r="E102" s="7">
        <f t="shared" si="12"/>
        <v>-0.3413223551426976</v>
      </c>
      <c r="F102" s="10"/>
      <c r="G102" s="7">
        <f t="shared" si="13"/>
        <v>-2.04592497593777</v>
      </c>
      <c r="H102" s="7">
        <f t="shared" si="14"/>
        <v>2.04592497593777</v>
      </c>
      <c r="I102" s="7">
        <f t="shared" si="15"/>
        <v>63.951703238965123</v>
      </c>
      <c r="J102" s="8">
        <f t="shared" si="16"/>
        <v>0</v>
      </c>
      <c r="K102" s="8">
        <f t="shared" si="17"/>
        <v>0</v>
      </c>
      <c r="L102" s="8">
        <f t="shared" si="18"/>
        <v>0</v>
      </c>
      <c r="M102" s="8">
        <f t="shared" si="19"/>
        <v>333.95170323896514</v>
      </c>
      <c r="N102" s="9">
        <f t="shared" si="20"/>
        <v>333.95170323896514</v>
      </c>
      <c r="O102" s="10"/>
    </row>
    <row r="103" spans="1:15">
      <c r="A103" s="49">
        <f t="shared" si="21"/>
        <v>44660</v>
      </c>
      <c r="B103" s="36">
        <v>278.5671831116091</v>
      </c>
      <c r="C103" s="31">
        <v>1.451502691390667</v>
      </c>
      <c r="D103" s="7">
        <f t="shared" si="11"/>
        <v>0.21622889880203891</v>
      </c>
      <c r="E103" s="7">
        <f t="shared" si="12"/>
        <v>-1.4353066315032503</v>
      </c>
      <c r="F103" s="10"/>
      <c r="G103" s="7">
        <f t="shared" si="13"/>
        <v>-0.1506499684848347</v>
      </c>
      <c r="H103" s="7">
        <f t="shared" si="14"/>
        <v>0.1506499684848347</v>
      </c>
      <c r="I103" s="7">
        <f t="shared" si="15"/>
        <v>8.5671831116090722</v>
      </c>
      <c r="J103" s="8">
        <f t="shared" si="16"/>
        <v>0</v>
      </c>
      <c r="K103" s="8">
        <f t="shared" si="17"/>
        <v>0</v>
      </c>
      <c r="L103" s="8">
        <f t="shared" si="18"/>
        <v>0</v>
      </c>
      <c r="M103" s="8">
        <f t="shared" si="19"/>
        <v>278.5671831116091</v>
      </c>
      <c r="N103" s="9">
        <f t="shared" si="20"/>
        <v>278.5671831116091</v>
      </c>
      <c r="O103" s="10"/>
    </row>
    <row r="104" spans="1:15">
      <c r="A104" s="49">
        <f t="shared" si="21"/>
        <v>44661</v>
      </c>
      <c r="B104" s="36">
        <v>151.21771197520169</v>
      </c>
      <c r="C104" s="31">
        <v>1.0011726117576385</v>
      </c>
      <c r="D104" s="7">
        <f t="shared" si="11"/>
        <v>-0.87748330588323187</v>
      </c>
      <c r="E104" s="7">
        <f t="shared" si="12"/>
        <v>0.48204734874267874</v>
      </c>
      <c r="F104" s="10"/>
      <c r="G104" s="7">
        <f t="shared" si="13"/>
        <v>-1.8203259662602986</v>
      </c>
      <c r="H104" s="7">
        <f t="shared" si="14"/>
        <v>1.8203259662602986</v>
      </c>
      <c r="I104" s="7">
        <f t="shared" si="15"/>
        <v>61.217711975201695</v>
      </c>
      <c r="J104" s="8">
        <f t="shared" si="16"/>
        <v>0</v>
      </c>
      <c r="K104" s="8">
        <f t="shared" si="17"/>
        <v>151.21771197520169</v>
      </c>
      <c r="L104" s="8">
        <f t="shared" si="18"/>
        <v>0</v>
      </c>
      <c r="M104" s="8">
        <f t="shared" si="19"/>
        <v>0</v>
      </c>
      <c r="N104" s="9">
        <f t="shared" si="20"/>
        <v>151.21771197520169</v>
      </c>
      <c r="O104" s="10"/>
    </row>
    <row r="105" spans="1:15">
      <c r="A105" s="49">
        <f t="shared" si="21"/>
        <v>44662</v>
      </c>
      <c r="B105" s="36">
        <v>92.812329269930089</v>
      </c>
      <c r="C105" s="31">
        <v>2.1946282024727353</v>
      </c>
      <c r="D105" s="7">
        <f t="shared" si="11"/>
        <v>-0.10767877022822141</v>
      </c>
      <c r="E105" s="7">
        <f t="shared" si="12"/>
        <v>2.1919849975606236</v>
      </c>
      <c r="F105" s="10"/>
      <c r="G105" s="7">
        <f t="shared" si="13"/>
        <v>-4.912386277645741E-2</v>
      </c>
      <c r="H105" s="7">
        <f t="shared" si="14"/>
        <v>4.912386277645741E-2</v>
      </c>
      <c r="I105" s="7">
        <f t="shared" si="15"/>
        <v>2.8123292699300859</v>
      </c>
      <c r="J105" s="8">
        <f t="shared" si="16"/>
        <v>0</v>
      </c>
      <c r="K105" s="8">
        <f t="shared" si="17"/>
        <v>92.812329269930089</v>
      </c>
      <c r="L105" s="8">
        <f t="shared" si="18"/>
        <v>0</v>
      </c>
      <c r="M105" s="8">
        <f t="shared" si="19"/>
        <v>0</v>
      </c>
      <c r="N105" s="9">
        <f t="shared" si="20"/>
        <v>92.812329269930089</v>
      </c>
      <c r="O105" s="10"/>
    </row>
    <row r="106" spans="1:15">
      <c r="A106" s="49">
        <f t="shared" si="21"/>
        <v>44663</v>
      </c>
      <c r="B106" s="36">
        <v>189.03513878940629</v>
      </c>
      <c r="C106" s="31">
        <v>1.0929892944323942</v>
      </c>
      <c r="D106" s="7">
        <f t="shared" si="11"/>
        <v>-1.0794277188529406</v>
      </c>
      <c r="E106" s="7">
        <f t="shared" si="12"/>
        <v>-0.17164322741011259</v>
      </c>
      <c r="F106" s="10"/>
      <c r="G106" s="7">
        <f t="shared" si="13"/>
        <v>6.28878712629791</v>
      </c>
      <c r="H106" s="7">
        <f t="shared" si="14"/>
        <v>6.28878712629791</v>
      </c>
      <c r="I106" s="7">
        <f t="shared" si="15"/>
        <v>80.96486121059371</v>
      </c>
      <c r="J106" s="8">
        <f t="shared" si="16"/>
        <v>0</v>
      </c>
      <c r="K106" s="8">
        <f t="shared" si="17"/>
        <v>0</v>
      </c>
      <c r="L106" s="8">
        <f t="shared" si="18"/>
        <v>189.03513878940629</v>
      </c>
      <c r="M106" s="8">
        <f t="shared" si="19"/>
        <v>0</v>
      </c>
      <c r="N106" s="9">
        <f t="shared" si="20"/>
        <v>189.03513878940629</v>
      </c>
      <c r="O106" s="10"/>
    </row>
    <row r="107" spans="1:15">
      <c r="A107" s="49">
        <f t="shared" si="21"/>
        <v>44664</v>
      </c>
      <c r="B107" s="36">
        <v>220.24683681372233</v>
      </c>
      <c r="C107" s="31">
        <v>1.9585353162895527</v>
      </c>
      <c r="D107" s="7">
        <f t="shared" si="11"/>
        <v>-1.4948876076791728</v>
      </c>
      <c r="E107" s="7">
        <f t="shared" si="12"/>
        <v>-1.2653741049826559</v>
      </c>
      <c r="F107" s="10"/>
      <c r="G107" s="7">
        <f t="shared" si="13"/>
        <v>1.181379958537766</v>
      </c>
      <c r="H107" s="7">
        <f t="shared" si="14"/>
        <v>1.181379958537766</v>
      </c>
      <c r="I107" s="7">
        <f t="shared" si="15"/>
        <v>49.753163186277682</v>
      </c>
      <c r="J107" s="8">
        <f t="shared" si="16"/>
        <v>0</v>
      </c>
      <c r="K107" s="8">
        <f t="shared" si="17"/>
        <v>0</v>
      </c>
      <c r="L107" s="8">
        <f t="shared" si="18"/>
        <v>220.24683681372233</v>
      </c>
      <c r="M107" s="8">
        <f t="shared" si="19"/>
        <v>0</v>
      </c>
      <c r="N107" s="9">
        <f t="shared" si="20"/>
        <v>220.24683681372233</v>
      </c>
      <c r="O107" s="10"/>
    </row>
    <row r="108" spans="1:15">
      <c r="A108" s="49">
        <f t="shared" si="21"/>
        <v>44665</v>
      </c>
      <c r="B108" s="36">
        <v>219.61021617042545</v>
      </c>
      <c r="C108" s="31">
        <v>0.99819457233885123</v>
      </c>
      <c r="D108" s="7">
        <f t="shared" si="11"/>
        <v>-0.76900867342531742</v>
      </c>
      <c r="E108" s="7">
        <f t="shared" si="12"/>
        <v>-0.63641029567675567</v>
      </c>
      <c r="F108" s="10"/>
      <c r="G108" s="7">
        <f t="shared" si="13"/>
        <v>1.2083536024626333</v>
      </c>
      <c r="H108" s="7">
        <f t="shared" si="14"/>
        <v>1.2083536024626333</v>
      </c>
      <c r="I108" s="7">
        <f t="shared" si="15"/>
        <v>50.38978382957454</v>
      </c>
      <c r="J108" s="8">
        <f t="shared" si="16"/>
        <v>0</v>
      </c>
      <c r="K108" s="8">
        <f t="shared" si="17"/>
        <v>0</v>
      </c>
      <c r="L108" s="8">
        <f t="shared" si="18"/>
        <v>219.61021617042547</v>
      </c>
      <c r="M108" s="8">
        <f t="shared" si="19"/>
        <v>0</v>
      </c>
      <c r="N108" s="9">
        <f t="shared" si="20"/>
        <v>219.61021617042547</v>
      </c>
      <c r="O108" s="10"/>
    </row>
    <row r="109" spans="1:15">
      <c r="A109" s="49">
        <f t="shared" si="21"/>
        <v>44666</v>
      </c>
      <c r="B109" s="36">
        <v>203.70622702369025</v>
      </c>
      <c r="C109" s="31">
        <v>1.0845342482485349</v>
      </c>
      <c r="D109" s="7">
        <f t="shared" si="11"/>
        <v>-0.99302005909955882</v>
      </c>
      <c r="E109" s="7">
        <f t="shared" si="12"/>
        <v>-0.43603405583729765</v>
      </c>
      <c r="F109" s="10"/>
      <c r="G109" s="7">
        <f t="shared" si="13"/>
        <v>2.2773910565143924</v>
      </c>
      <c r="H109" s="7">
        <f t="shared" si="14"/>
        <v>2.2773910565143924</v>
      </c>
      <c r="I109" s="7">
        <f t="shared" si="15"/>
        <v>66.293772976309768</v>
      </c>
      <c r="J109" s="8">
        <f t="shared" si="16"/>
        <v>0</v>
      </c>
      <c r="K109" s="8">
        <f t="shared" si="17"/>
        <v>0</v>
      </c>
      <c r="L109" s="8">
        <f t="shared" si="18"/>
        <v>203.70622702369025</v>
      </c>
      <c r="M109" s="8">
        <f t="shared" si="19"/>
        <v>0</v>
      </c>
      <c r="N109" s="9">
        <f t="shared" si="20"/>
        <v>203.70622702369025</v>
      </c>
      <c r="O109" s="10"/>
    </row>
    <row r="110" spans="1:15">
      <c r="A110" s="49">
        <f t="shared" si="21"/>
        <v>44667</v>
      </c>
      <c r="B110" s="36">
        <v>64.386768750627368</v>
      </c>
      <c r="C110" s="31">
        <v>0.98804042969755945</v>
      </c>
      <c r="D110" s="7">
        <f t="shared" si="11"/>
        <v>0.42712394599958176</v>
      </c>
      <c r="E110" s="7">
        <f t="shared" si="12"/>
        <v>0.89094838541336618</v>
      </c>
      <c r="F110" s="10"/>
      <c r="G110" s="7">
        <f t="shared" si="13"/>
        <v>0.47940369273065409</v>
      </c>
      <c r="H110" s="7">
        <f t="shared" si="14"/>
        <v>0.47940369273065409</v>
      </c>
      <c r="I110" s="7">
        <f t="shared" si="15"/>
        <v>25.613231249372639</v>
      </c>
      <c r="J110" s="8">
        <f t="shared" si="16"/>
        <v>64.386768750627368</v>
      </c>
      <c r="K110" s="8">
        <f t="shared" si="17"/>
        <v>0</v>
      </c>
      <c r="L110" s="8">
        <f t="shared" si="18"/>
        <v>0</v>
      </c>
      <c r="M110" s="8">
        <f t="shared" si="19"/>
        <v>0</v>
      </c>
      <c r="N110" s="9">
        <f t="shared" si="20"/>
        <v>64.386768750627368</v>
      </c>
      <c r="O110" s="10"/>
    </row>
    <row r="111" spans="1:15">
      <c r="A111" s="49">
        <f t="shared" si="21"/>
        <v>44668</v>
      </c>
      <c r="B111" s="36">
        <v>146.78215490783683</v>
      </c>
      <c r="C111" s="31">
        <v>0.97494569763822558</v>
      </c>
      <c r="D111" s="7">
        <f t="shared" si="11"/>
        <v>-0.81563345894060868</v>
      </c>
      <c r="E111" s="7">
        <f t="shared" si="12"/>
        <v>0.53409846844927844</v>
      </c>
      <c r="F111" s="10"/>
      <c r="G111" s="7">
        <f t="shared" si="13"/>
        <v>-1.5271218831777398</v>
      </c>
      <c r="H111" s="7">
        <f t="shared" si="14"/>
        <v>1.5271218831777398</v>
      </c>
      <c r="I111" s="7">
        <f t="shared" si="15"/>
        <v>56.782154907836841</v>
      </c>
      <c r="J111" s="8">
        <f t="shared" si="16"/>
        <v>0</v>
      </c>
      <c r="K111" s="8">
        <f t="shared" si="17"/>
        <v>146.78215490783685</v>
      </c>
      <c r="L111" s="8">
        <f t="shared" si="18"/>
        <v>0</v>
      </c>
      <c r="M111" s="8">
        <f t="shared" si="19"/>
        <v>0</v>
      </c>
      <c r="N111" s="9">
        <f t="shared" si="20"/>
        <v>146.78215490783685</v>
      </c>
      <c r="O111" s="10"/>
    </row>
    <row r="112" spans="1:15">
      <c r="A112" s="49">
        <f t="shared" si="21"/>
        <v>44669</v>
      </c>
      <c r="B112" s="36">
        <v>235.11782143696183</v>
      </c>
      <c r="C112" s="31">
        <v>1.3766625281285396</v>
      </c>
      <c r="D112" s="7">
        <f t="shared" si="11"/>
        <v>-0.78730055672682453</v>
      </c>
      <c r="E112" s="7">
        <f t="shared" si="12"/>
        <v>-1.1293172936473141</v>
      </c>
      <c r="F112" s="10"/>
      <c r="G112" s="7">
        <f t="shared" si="13"/>
        <v>0.69714734836310632</v>
      </c>
      <c r="H112" s="7">
        <f t="shared" si="14"/>
        <v>0.69714734836310632</v>
      </c>
      <c r="I112" s="7">
        <f t="shared" si="15"/>
        <v>34.882178563038167</v>
      </c>
      <c r="J112" s="8">
        <f t="shared" si="16"/>
        <v>0</v>
      </c>
      <c r="K112" s="8">
        <f t="shared" si="17"/>
        <v>0</v>
      </c>
      <c r="L112" s="8">
        <f t="shared" si="18"/>
        <v>235.11782143696183</v>
      </c>
      <c r="M112" s="8">
        <f t="shared" si="19"/>
        <v>0</v>
      </c>
      <c r="N112" s="9">
        <f t="shared" si="20"/>
        <v>235.11782143696183</v>
      </c>
      <c r="O112" s="10"/>
    </row>
    <row r="113" spans="1:15">
      <c r="A113" s="49">
        <f t="shared" si="21"/>
        <v>44670</v>
      </c>
      <c r="B113" s="36">
        <v>3.9265117821536393</v>
      </c>
      <c r="C113" s="31">
        <v>1.3702969585511262</v>
      </c>
      <c r="D113" s="7">
        <f t="shared" si="11"/>
        <v>1.367080460690774</v>
      </c>
      <c r="E113" s="7">
        <f t="shared" si="12"/>
        <v>9.3833728541328196E-2</v>
      </c>
      <c r="F113" s="10"/>
      <c r="G113" s="7">
        <f t="shared" si="13"/>
        <v>14.569179781539386</v>
      </c>
      <c r="H113" s="7">
        <f t="shared" si="14"/>
        <v>14.569179781539386</v>
      </c>
      <c r="I113" s="7">
        <f t="shared" si="15"/>
        <v>86.073488217846361</v>
      </c>
      <c r="J113" s="8">
        <f t="shared" si="16"/>
        <v>3.9265117821536393</v>
      </c>
      <c r="K113" s="8">
        <f t="shared" si="17"/>
        <v>0</v>
      </c>
      <c r="L113" s="8">
        <f t="shared" si="18"/>
        <v>0</v>
      </c>
      <c r="M113" s="8">
        <f t="shared" si="19"/>
        <v>0</v>
      </c>
      <c r="N113" s="9">
        <f t="shared" si="20"/>
        <v>3.9265117821536393</v>
      </c>
      <c r="O113" s="10"/>
    </row>
    <row r="114" spans="1:15">
      <c r="A114" s="49">
        <f t="shared" si="21"/>
        <v>44671</v>
      </c>
      <c r="B114" s="36">
        <v>37.853002582865415</v>
      </c>
      <c r="C114" s="31">
        <v>2.0518743288496735</v>
      </c>
      <c r="D114" s="7">
        <f t="shared" si="11"/>
        <v>1.6201347170164144</v>
      </c>
      <c r="E114" s="7">
        <f t="shared" si="12"/>
        <v>1.2591075252377937</v>
      </c>
      <c r="F114" s="10"/>
      <c r="G114" s="7">
        <f t="shared" si="13"/>
        <v>1.2867326138094819</v>
      </c>
      <c r="H114" s="7">
        <f t="shared" si="14"/>
        <v>1.2867326138094819</v>
      </c>
      <c r="I114" s="7">
        <f t="shared" si="15"/>
        <v>52.146997417134585</v>
      </c>
      <c r="J114" s="8">
        <f t="shared" si="16"/>
        <v>37.853002582865415</v>
      </c>
      <c r="K114" s="8">
        <f t="shared" si="17"/>
        <v>0</v>
      </c>
      <c r="L114" s="8">
        <f t="shared" si="18"/>
        <v>0</v>
      </c>
      <c r="M114" s="8">
        <f t="shared" si="19"/>
        <v>0</v>
      </c>
      <c r="N114" s="9">
        <f t="shared" si="20"/>
        <v>37.853002582865415</v>
      </c>
      <c r="O114" s="10"/>
    </row>
    <row r="115" spans="1:15">
      <c r="A115" s="49">
        <f t="shared" si="21"/>
        <v>44672</v>
      </c>
      <c r="B115" s="36">
        <v>45.904157874014182</v>
      </c>
      <c r="C115" s="31">
        <v>2.4641040158111598</v>
      </c>
      <c r="D115" s="7">
        <f t="shared" si="11"/>
        <v>1.7146730993499015</v>
      </c>
      <c r="E115" s="7">
        <f t="shared" si="12"/>
        <v>1.7696623302490468</v>
      </c>
      <c r="F115" s="10"/>
      <c r="G115" s="7">
        <f t="shared" si="13"/>
        <v>0.96892670993827024</v>
      </c>
      <c r="H115" s="7">
        <f t="shared" si="14"/>
        <v>0.96892670993827024</v>
      </c>
      <c r="I115" s="7">
        <f t="shared" si="15"/>
        <v>44.095842125985826</v>
      </c>
      <c r="J115" s="8">
        <f t="shared" si="16"/>
        <v>45.904157874014174</v>
      </c>
      <c r="K115" s="8">
        <f t="shared" si="17"/>
        <v>0</v>
      </c>
      <c r="L115" s="8">
        <f t="shared" si="18"/>
        <v>0</v>
      </c>
      <c r="M115" s="8">
        <f t="shared" si="19"/>
        <v>0</v>
      </c>
      <c r="N115" s="9">
        <f t="shared" si="20"/>
        <v>45.904157874014174</v>
      </c>
      <c r="O115" s="10"/>
    </row>
    <row r="116" spans="1:15">
      <c r="A116" s="49">
        <f t="shared" si="21"/>
        <v>44673</v>
      </c>
      <c r="B116" s="36">
        <v>41.687694555642068</v>
      </c>
      <c r="C116" s="31">
        <v>2.9421302555101279</v>
      </c>
      <c r="D116" s="7">
        <f t="shared" si="11"/>
        <v>2.1971270830035801</v>
      </c>
      <c r="E116" s="7">
        <f t="shared" si="12"/>
        <v>1.9567225203181646</v>
      </c>
      <c r="F116" s="10"/>
      <c r="G116" s="7">
        <f t="shared" si="13"/>
        <v>1.1228608349876432</v>
      </c>
      <c r="H116" s="7">
        <f t="shared" si="14"/>
        <v>1.1228608349876432</v>
      </c>
      <c r="I116" s="7">
        <f t="shared" si="15"/>
        <v>48.312305444357939</v>
      </c>
      <c r="J116" s="8">
        <f t="shared" si="16"/>
        <v>41.687694555642061</v>
      </c>
      <c r="K116" s="8">
        <f t="shared" si="17"/>
        <v>0</v>
      </c>
      <c r="L116" s="8">
        <f t="shared" si="18"/>
        <v>0</v>
      </c>
      <c r="M116" s="8">
        <f t="shared" si="19"/>
        <v>0</v>
      </c>
      <c r="N116" s="9">
        <f t="shared" si="20"/>
        <v>41.687694555642061</v>
      </c>
      <c r="O116" s="10"/>
    </row>
    <row r="117" spans="1:15">
      <c r="A117" s="49">
        <f t="shared" si="21"/>
        <v>44674</v>
      </c>
      <c r="B117" s="36">
        <v>32.348069949006486</v>
      </c>
      <c r="C117" s="31">
        <v>3.6202618789296923</v>
      </c>
      <c r="D117" s="7">
        <f t="shared" si="11"/>
        <v>3.0584451149277871</v>
      </c>
      <c r="E117" s="7">
        <f t="shared" si="12"/>
        <v>1.9370620927078985</v>
      </c>
      <c r="F117" s="10"/>
      <c r="G117" s="7">
        <f t="shared" si="13"/>
        <v>1.5789091771716317</v>
      </c>
      <c r="H117" s="7">
        <f t="shared" si="14"/>
        <v>1.5789091771716317</v>
      </c>
      <c r="I117" s="7">
        <f t="shared" si="15"/>
        <v>57.651930050993514</v>
      </c>
      <c r="J117" s="8">
        <f t="shared" si="16"/>
        <v>32.348069949006486</v>
      </c>
      <c r="K117" s="8">
        <f t="shared" si="17"/>
        <v>0</v>
      </c>
      <c r="L117" s="8">
        <f t="shared" si="18"/>
        <v>0</v>
      </c>
      <c r="M117" s="8">
        <f t="shared" si="19"/>
        <v>0</v>
      </c>
      <c r="N117" s="9">
        <f t="shared" si="20"/>
        <v>32.348069949006486</v>
      </c>
      <c r="O117" s="10"/>
    </row>
    <row r="118" spans="1:15">
      <c r="A118" s="49">
        <f t="shared" si="21"/>
        <v>44675</v>
      </c>
      <c r="B118" s="36">
        <v>22.725140464492966</v>
      </c>
      <c r="C118" s="31">
        <v>2.9722783619224091</v>
      </c>
      <c r="D118" s="7">
        <f t="shared" si="11"/>
        <v>2.7415364434262002</v>
      </c>
      <c r="E118" s="7">
        <f t="shared" si="12"/>
        <v>1.1482232318317642</v>
      </c>
      <c r="F118" s="10"/>
      <c r="G118" s="7">
        <f t="shared" si="13"/>
        <v>2.3876336651476895</v>
      </c>
      <c r="H118" s="7">
        <f t="shared" si="14"/>
        <v>2.3876336651476895</v>
      </c>
      <c r="I118" s="7">
        <f t="shared" si="15"/>
        <v>67.274859535507048</v>
      </c>
      <c r="J118" s="8">
        <f t="shared" si="16"/>
        <v>22.725140464492952</v>
      </c>
      <c r="K118" s="8">
        <f t="shared" si="17"/>
        <v>0</v>
      </c>
      <c r="L118" s="8">
        <f t="shared" si="18"/>
        <v>0</v>
      </c>
      <c r="M118" s="8">
        <f t="shared" si="19"/>
        <v>0</v>
      </c>
      <c r="N118" s="9">
        <f t="shared" si="20"/>
        <v>22.725140464492952</v>
      </c>
      <c r="O118" s="10"/>
    </row>
    <row r="119" spans="1:15">
      <c r="A119" s="49">
        <f t="shared" si="21"/>
        <v>44676</v>
      </c>
      <c r="B119" s="36">
        <v>18.528783665386868</v>
      </c>
      <c r="C119" s="31">
        <v>1.9599205737700247</v>
      </c>
      <c r="D119" s="7">
        <f t="shared" si="11"/>
        <v>1.8583263882280447</v>
      </c>
      <c r="E119" s="7">
        <f t="shared" si="12"/>
        <v>0.62282556972424696</v>
      </c>
      <c r="F119" s="10"/>
      <c r="G119" s="7">
        <f t="shared" si="13"/>
        <v>2.9837027870432644</v>
      </c>
      <c r="H119" s="7">
        <f t="shared" si="14"/>
        <v>2.9837027870432644</v>
      </c>
      <c r="I119" s="7">
        <f t="shared" si="15"/>
        <v>71.471216334613132</v>
      </c>
      <c r="J119" s="8">
        <f t="shared" si="16"/>
        <v>18.528783665386868</v>
      </c>
      <c r="K119" s="8">
        <f t="shared" si="17"/>
        <v>0</v>
      </c>
      <c r="L119" s="8">
        <f t="shared" si="18"/>
        <v>0</v>
      </c>
      <c r="M119" s="8">
        <f t="shared" si="19"/>
        <v>0</v>
      </c>
      <c r="N119" s="9">
        <f t="shared" si="20"/>
        <v>18.528783665386868</v>
      </c>
      <c r="O119" s="10"/>
    </row>
    <row r="120" spans="1:15">
      <c r="A120" s="49">
        <f t="shared" si="21"/>
        <v>44677</v>
      </c>
      <c r="B120" s="36">
        <v>34.854399642554583</v>
      </c>
      <c r="C120" s="31">
        <v>1.8408783991074571</v>
      </c>
      <c r="D120" s="7">
        <f t="shared" si="11"/>
        <v>1.5106376516011213</v>
      </c>
      <c r="E120" s="7">
        <f t="shared" si="12"/>
        <v>1.0520490320633744</v>
      </c>
      <c r="F120" s="10"/>
      <c r="G120" s="7">
        <f t="shared" si="13"/>
        <v>1.4359004243731122</v>
      </c>
      <c r="H120" s="7">
        <f t="shared" si="14"/>
        <v>1.4359004243731122</v>
      </c>
      <c r="I120" s="7">
        <f t="shared" si="15"/>
        <v>55.145600357445417</v>
      </c>
      <c r="J120" s="8">
        <f t="shared" si="16"/>
        <v>34.854399642554583</v>
      </c>
      <c r="K120" s="8">
        <f t="shared" si="17"/>
        <v>0</v>
      </c>
      <c r="L120" s="8">
        <f t="shared" si="18"/>
        <v>0</v>
      </c>
      <c r="M120" s="8">
        <f t="shared" si="19"/>
        <v>0</v>
      </c>
      <c r="N120" s="9">
        <f t="shared" si="20"/>
        <v>34.854399642554583</v>
      </c>
      <c r="O120" s="10"/>
    </row>
    <row r="121" spans="1:15">
      <c r="A121" s="49">
        <f t="shared" si="21"/>
        <v>44678</v>
      </c>
      <c r="B121" s="36">
        <v>36.991270917005281</v>
      </c>
      <c r="C121" s="31">
        <v>1.9560547648102333</v>
      </c>
      <c r="D121" s="7">
        <f t="shared" si="11"/>
        <v>1.5623541219546027</v>
      </c>
      <c r="E121" s="7">
        <f t="shared" si="12"/>
        <v>1.1769451306447043</v>
      </c>
      <c r="F121" s="10"/>
      <c r="G121" s="7">
        <f t="shared" si="13"/>
        <v>1.3274655557636572</v>
      </c>
      <c r="H121" s="7">
        <f t="shared" si="14"/>
        <v>1.3274655557636572</v>
      </c>
      <c r="I121" s="7">
        <f t="shared" si="15"/>
        <v>53.008729082994719</v>
      </c>
      <c r="J121" s="8">
        <f t="shared" si="16"/>
        <v>36.991270917005281</v>
      </c>
      <c r="K121" s="8">
        <f t="shared" si="17"/>
        <v>0</v>
      </c>
      <c r="L121" s="8">
        <f t="shared" si="18"/>
        <v>0</v>
      </c>
      <c r="M121" s="8">
        <f t="shared" si="19"/>
        <v>0</v>
      </c>
      <c r="N121" s="9">
        <f t="shared" si="20"/>
        <v>36.991270917005281</v>
      </c>
      <c r="O121" s="10"/>
    </row>
    <row r="122" spans="1:15">
      <c r="A122" s="49">
        <f t="shared" si="21"/>
        <v>44679</v>
      </c>
      <c r="B122" s="36">
        <v>32.75029474513827</v>
      </c>
      <c r="C122" s="31">
        <v>1.5131573364522592</v>
      </c>
      <c r="D122" s="7">
        <f t="shared" si="11"/>
        <v>1.2726201416963328</v>
      </c>
      <c r="E122" s="7">
        <f t="shared" si="12"/>
        <v>0.81858603690027709</v>
      </c>
      <c r="F122" s="10"/>
      <c r="G122" s="7">
        <f t="shared" si="13"/>
        <v>1.5546565471790079</v>
      </c>
      <c r="H122" s="7">
        <f t="shared" si="14"/>
        <v>1.5546565471790079</v>
      </c>
      <c r="I122" s="7">
        <f t="shared" si="15"/>
        <v>57.249705254861745</v>
      </c>
      <c r="J122" s="8">
        <f t="shared" si="16"/>
        <v>32.750294745138255</v>
      </c>
      <c r="K122" s="8">
        <f t="shared" si="17"/>
        <v>0</v>
      </c>
      <c r="L122" s="8">
        <f t="shared" si="18"/>
        <v>0</v>
      </c>
      <c r="M122" s="8">
        <f t="shared" si="19"/>
        <v>0</v>
      </c>
      <c r="N122" s="9">
        <f t="shared" si="20"/>
        <v>32.750294745138255</v>
      </c>
      <c r="O122" s="10"/>
    </row>
    <row r="123" spans="1:15">
      <c r="A123" s="49">
        <f t="shared" si="21"/>
        <v>44680</v>
      </c>
      <c r="B123" s="36">
        <v>27.877773251012442</v>
      </c>
      <c r="C123" s="31">
        <v>1.4981135037283178</v>
      </c>
      <c r="D123" s="7">
        <f t="shared" si="11"/>
        <v>1.3242530684784235</v>
      </c>
      <c r="E123" s="7">
        <f t="shared" si="12"/>
        <v>0.70049830883351616</v>
      </c>
      <c r="F123" s="10"/>
      <c r="G123" s="7">
        <f t="shared" si="13"/>
        <v>1.8904443476581638</v>
      </c>
      <c r="H123" s="7">
        <f t="shared" si="14"/>
        <v>1.8904443476581638</v>
      </c>
      <c r="I123" s="7">
        <f t="shared" si="15"/>
        <v>62.122226748987558</v>
      </c>
      <c r="J123" s="8">
        <f t="shared" si="16"/>
        <v>27.877773251012442</v>
      </c>
      <c r="K123" s="8">
        <f t="shared" si="17"/>
        <v>0</v>
      </c>
      <c r="L123" s="8">
        <f t="shared" si="18"/>
        <v>0</v>
      </c>
      <c r="M123" s="8">
        <f t="shared" si="19"/>
        <v>0</v>
      </c>
      <c r="N123" s="9">
        <f t="shared" si="20"/>
        <v>27.877773251012442</v>
      </c>
      <c r="O123" s="10"/>
    </row>
    <row r="124" spans="1:15">
      <c r="A124" s="49">
        <f t="shared" si="21"/>
        <v>44681</v>
      </c>
      <c r="B124" s="36">
        <v>230.87017526073981</v>
      </c>
      <c r="C124" s="31">
        <v>0.22845087012188683</v>
      </c>
      <c r="D124" s="7">
        <f t="shared" si="11"/>
        <v>-0.14417070317427941</v>
      </c>
      <c r="E124" s="7">
        <f t="shared" si="12"/>
        <v>-0.17721345435852501</v>
      </c>
      <c r="F124" s="10"/>
      <c r="G124" s="7">
        <f t="shared" si="13"/>
        <v>0.81354264943452892</v>
      </c>
      <c r="H124" s="7">
        <f t="shared" si="14"/>
        <v>0.81354264943452892</v>
      </c>
      <c r="I124" s="7">
        <f t="shared" si="15"/>
        <v>39.129824739260179</v>
      </c>
      <c r="J124" s="8">
        <f t="shared" si="16"/>
        <v>0</v>
      </c>
      <c r="K124" s="8">
        <f t="shared" si="17"/>
        <v>0</v>
      </c>
      <c r="L124" s="8">
        <f t="shared" si="18"/>
        <v>230.87017526073981</v>
      </c>
      <c r="M124" s="8">
        <f t="shared" si="19"/>
        <v>0</v>
      </c>
      <c r="N124" s="9">
        <f t="shared" si="20"/>
        <v>230.87017526073981</v>
      </c>
      <c r="O124" s="10"/>
    </row>
    <row r="125" spans="1:15">
      <c r="A125" s="49">
        <f t="shared" si="21"/>
        <v>44682</v>
      </c>
      <c r="B125" s="36">
        <v>228.01362877590745</v>
      </c>
      <c r="C125" s="31">
        <v>0.93583435614850119</v>
      </c>
      <c r="D125" s="7">
        <f t="shared" si="11"/>
        <v>-0.6260299653655359</v>
      </c>
      <c r="E125" s="7">
        <f t="shared" si="12"/>
        <v>-0.69560939083102213</v>
      </c>
      <c r="F125" s="10"/>
      <c r="G125" s="7">
        <f t="shared" si="13"/>
        <v>0.89997342419089266</v>
      </c>
      <c r="H125" s="7">
        <f t="shared" si="14"/>
        <v>0.89997342419089266</v>
      </c>
      <c r="I125" s="7">
        <f t="shared" si="15"/>
        <v>41.986371224092565</v>
      </c>
      <c r="J125" s="8">
        <f t="shared" si="16"/>
        <v>0</v>
      </c>
      <c r="K125" s="8">
        <f t="shared" si="17"/>
        <v>0</v>
      </c>
      <c r="L125" s="8">
        <f t="shared" si="18"/>
        <v>228.01362877590742</v>
      </c>
      <c r="M125" s="8">
        <f t="shared" si="19"/>
        <v>0</v>
      </c>
      <c r="N125" s="9">
        <f t="shared" si="20"/>
        <v>228.01362877590742</v>
      </c>
      <c r="O125" s="10"/>
    </row>
    <row r="126" spans="1:15">
      <c r="A126" s="49">
        <f t="shared" si="21"/>
        <v>44683</v>
      </c>
      <c r="B126" s="36">
        <v>22.595945653428416</v>
      </c>
      <c r="C126" s="31">
        <v>7.8436491659648111E-2</v>
      </c>
      <c r="D126" s="7">
        <f t="shared" si="11"/>
        <v>7.2415503267422063E-2</v>
      </c>
      <c r="E126" s="7">
        <f t="shared" si="12"/>
        <v>3.0137652702226705E-2</v>
      </c>
      <c r="F126" s="10"/>
      <c r="G126" s="7">
        <f t="shared" si="13"/>
        <v>2.4028249307575198</v>
      </c>
      <c r="H126" s="7">
        <f t="shared" si="14"/>
        <v>2.4028249307575198</v>
      </c>
      <c r="I126" s="7">
        <f t="shared" si="15"/>
        <v>67.404054346571584</v>
      </c>
      <c r="J126" s="8">
        <f t="shared" si="16"/>
        <v>22.595945653428416</v>
      </c>
      <c r="K126" s="8">
        <f t="shared" si="17"/>
        <v>0</v>
      </c>
      <c r="L126" s="8">
        <f t="shared" si="18"/>
        <v>0</v>
      </c>
      <c r="M126" s="8">
        <f t="shared" si="19"/>
        <v>0</v>
      </c>
      <c r="N126" s="9">
        <f t="shared" si="20"/>
        <v>22.595945653428416</v>
      </c>
      <c r="O126" s="10"/>
    </row>
    <row r="127" spans="1:15">
      <c r="A127" s="49">
        <f t="shared" si="21"/>
        <v>44684</v>
      </c>
      <c r="B127" s="36">
        <v>22.130825256253686</v>
      </c>
      <c r="C127" s="31">
        <v>0.87208665693337395</v>
      </c>
      <c r="D127" s="7">
        <f t="shared" si="11"/>
        <v>0.80783662070776818</v>
      </c>
      <c r="E127" s="7">
        <f t="shared" si="12"/>
        <v>0.32853482531488459</v>
      </c>
      <c r="F127" s="10"/>
      <c r="G127" s="7">
        <f t="shared" si="13"/>
        <v>2.4589071187004183</v>
      </c>
      <c r="H127" s="7">
        <f t="shared" si="14"/>
        <v>2.4589071187004183</v>
      </c>
      <c r="I127" s="7">
        <f t="shared" si="15"/>
        <v>67.869174743746314</v>
      </c>
      <c r="J127" s="8">
        <f t="shared" si="16"/>
        <v>22.130825256253686</v>
      </c>
      <c r="K127" s="8">
        <f t="shared" si="17"/>
        <v>0</v>
      </c>
      <c r="L127" s="8">
        <f t="shared" si="18"/>
        <v>0</v>
      </c>
      <c r="M127" s="8">
        <f t="shared" si="19"/>
        <v>0</v>
      </c>
      <c r="N127" s="9">
        <f t="shared" si="20"/>
        <v>22.130825256253686</v>
      </c>
      <c r="O127" s="10"/>
    </row>
    <row r="128" spans="1:15">
      <c r="A128" s="49">
        <f t="shared" si="21"/>
        <v>44685</v>
      </c>
      <c r="B128" s="36">
        <v>249.63726835319821</v>
      </c>
      <c r="C128" s="31">
        <v>1.3121872482541739</v>
      </c>
      <c r="D128" s="7">
        <f t="shared" si="11"/>
        <v>-0.45659171055407599</v>
      </c>
      <c r="E128" s="7">
        <f t="shared" si="12"/>
        <v>-1.2301867274256229</v>
      </c>
      <c r="F128" s="10"/>
      <c r="G128" s="7">
        <f t="shared" si="13"/>
        <v>0.37115642721131664</v>
      </c>
      <c r="H128" s="7">
        <f t="shared" si="14"/>
        <v>0.37115642721131664</v>
      </c>
      <c r="I128" s="7">
        <f t="shared" si="15"/>
        <v>20.362731646801777</v>
      </c>
      <c r="J128" s="8">
        <f t="shared" si="16"/>
        <v>0</v>
      </c>
      <c r="K128" s="8">
        <f t="shared" si="17"/>
        <v>0</v>
      </c>
      <c r="L128" s="8">
        <f t="shared" si="18"/>
        <v>249.63726835319824</v>
      </c>
      <c r="M128" s="8">
        <f t="shared" si="19"/>
        <v>0</v>
      </c>
      <c r="N128" s="9">
        <f t="shared" si="20"/>
        <v>249.63726835319824</v>
      </c>
      <c r="O128" s="10"/>
    </row>
    <row r="129" spans="1:15">
      <c r="A129" s="49">
        <f t="shared" si="21"/>
        <v>44686</v>
      </c>
      <c r="B129" s="36">
        <v>315.22342914146412</v>
      </c>
      <c r="C129" s="31">
        <v>0.7948143143218741</v>
      </c>
      <c r="D129" s="7">
        <f t="shared" si="11"/>
        <v>0.56420594585248041</v>
      </c>
      <c r="E129" s="7">
        <f t="shared" si="12"/>
        <v>-0.55982269060449741</v>
      </c>
      <c r="F129" s="10"/>
      <c r="G129" s="7">
        <f t="shared" si="13"/>
        <v>-1.0078297205910856</v>
      </c>
      <c r="H129" s="7">
        <f t="shared" si="14"/>
        <v>1.0078297205910856</v>
      </c>
      <c r="I129" s="7">
        <f t="shared" si="15"/>
        <v>45.223429141464131</v>
      </c>
      <c r="J129" s="8">
        <f t="shared" si="16"/>
        <v>0</v>
      </c>
      <c r="K129" s="8">
        <f t="shared" si="17"/>
        <v>0</v>
      </c>
      <c r="L129" s="8">
        <f t="shared" si="18"/>
        <v>0</v>
      </c>
      <c r="M129" s="8">
        <f t="shared" si="19"/>
        <v>315.22342914146412</v>
      </c>
      <c r="N129" s="9">
        <f t="shared" si="20"/>
        <v>315.22342914146412</v>
      </c>
      <c r="O129" s="10"/>
    </row>
    <row r="130" spans="1:15">
      <c r="A130" s="49">
        <f t="shared" si="21"/>
        <v>44687</v>
      </c>
      <c r="B130" s="36">
        <v>238.08545950832354</v>
      </c>
      <c r="C130" s="31">
        <v>1.7402869594567754</v>
      </c>
      <c r="D130" s="7">
        <f t="shared" si="11"/>
        <v>-0.92000926073717704</v>
      </c>
      <c r="E130" s="7">
        <f t="shared" si="12"/>
        <v>-1.4772209250525599</v>
      </c>
      <c r="F130" s="10"/>
      <c r="G130" s="7">
        <f t="shared" si="13"/>
        <v>0.62279733866106923</v>
      </c>
      <c r="H130" s="7">
        <f t="shared" si="14"/>
        <v>0.62279733866106923</v>
      </c>
      <c r="I130" s="7">
        <f t="shared" si="15"/>
        <v>31.914540491676455</v>
      </c>
      <c r="J130" s="8">
        <f t="shared" si="16"/>
        <v>0</v>
      </c>
      <c r="K130" s="8">
        <f t="shared" si="17"/>
        <v>0</v>
      </c>
      <c r="L130" s="8">
        <f t="shared" si="18"/>
        <v>238.08545950832354</v>
      </c>
      <c r="M130" s="8">
        <f t="shared" si="19"/>
        <v>0</v>
      </c>
      <c r="N130" s="9">
        <f t="shared" si="20"/>
        <v>238.08545950832354</v>
      </c>
      <c r="O130" s="10"/>
    </row>
    <row r="131" spans="1:15">
      <c r="A131" s="49">
        <f t="shared" si="21"/>
        <v>44688</v>
      </c>
      <c r="B131" s="36">
        <v>8.0644070919757098</v>
      </c>
      <c r="C131" s="31">
        <v>1.1588406947284475</v>
      </c>
      <c r="D131" s="7">
        <f t="shared" si="11"/>
        <v>1.1473809149509904</v>
      </c>
      <c r="E131" s="7">
        <f t="shared" si="12"/>
        <v>0.16256934448086846</v>
      </c>
      <c r="F131" s="10"/>
      <c r="G131" s="7">
        <f t="shared" si="13"/>
        <v>7.0577938209378512</v>
      </c>
      <c r="H131" s="7">
        <f t="shared" si="14"/>
        <v>7.0577938209378512</v>
      </c>
      <c r="I131" s="7">
        <f t="shared" si="15"/>
        <v>81.93559290802429</v>
      </c>
      <c r="J131" s="8">
        <f t="shared" si="16"/>
        <v>8.0644070919757098</v>
      </c>
      <c r="K131" s="8">
        <f t="shared" si="17"/>
        <v>0</v>
      </c>
      <c r="L131" s="8">
        <f t="shared" si="18"/>
        <v>0</v>
      </c>
      <c r="M131" s="8">
        <f t="shared" si="19"/>
        <v>0</v>
      </c>
      <c r="N131" s="9">
        <f t="shared" si="20"/>
        <v>8.0644070919757098</v>
      </c>
      <c r="O131" s="10"/>
    </row>
    <row r="132" spans="1:15">
      <c r="A132" s="49">
        <f t="shared" si="21"/>
        <v>44689</v>
      </c>
      <c r="B132" s="36">
        <v>52.617966869046626</v>
      </c>
      <c r="C132" s="31">
        <v>1.2804499591143561</v>
      </c>
      <c r="D132" s="7">
        <f t="shared" si="11"/>
        <v>0.7773953537322903</v>
      </c>
      <c r="E132" s="7">
        <f t="shared" si="12"/>
        <v>1.0174519948338612</v>
      </c>
      <c r="F132" s="10"/>
      <c r="G132" s="7">
        <f t="shared" si="13"/>
        <v>0.76406096570603366</v>
      </c>
      <c r="H132" s="7">
        <f t="shared" si="14"/>
        <v>0.76406096570603366</v>
      </c>
      <c r="I132" s="7">
        <f t="shared" si="15"/>
        <v>37.382033130953374</v>
      </c>
      <c r="J132" s="8">
        <f t="shared" si="16"/>
        <v>52.617966869046626</v>
      </c>
      <c r="K132" s="8">
        <f t="shared" si="17"/>
        <v>0</v>
      </c>
      <c r="L132" s="8">
        <f t="shared" si="18"/>
        <v>0</v>
      </c>
      <c r="M132" s="8">
        <f t="shared" si="19"/>
        <v>0</v>
      </c>
      <c r="N132" s="9">
        <f t="shared" si="20"/>
        <v>52.617966869046626</v>
      </c>
      <c r="O132" s="10"/>
    </row>
    <row r="133" spans="1:15">
      <c r="A133" s="49">
        <f t="shared" si="21"/>
        <v>44690</v>
      </c>
      <c r="B133" s="36">
        <v>193.92779589447434</v>
      </c>
      <c r="C133" s="31">
        <v>1.3977587262772588</v>
      </c>
      <c r="D133" s="7">
        <f t="shared" si="11"/>
        <v>-1.3566643758891805</v>
      </c>
      <c r="E133" s="7">
        <f t="shared" si="12"/>
        <v>-0.33643904065587438</v>
      </c>
      <c r="F133" s="10"/>
      <c r="G133" s="7">
        <f t="shared" si="13"/>
        <v>4.0324225548985577</v>
      </c>
      <c r="H133" s="7">
        <f t="shared" si="14"/>
        <v>4.0324225548985577</v>
      </c>
      <c r="I133" s="7">
        <f t="shared" si="15"/>
        <v>76.072204105525671</v>
      </c>
      <c r="J133" s="8">
        <f t="shared" si="16"/>
        <v>0</v>
      </c>
      <c r="K133" s="8">
        <f t="shared" si="17"/>
        <v>0</v>
      </c>
      <c r="L133" s="8">
        <f t="shared" si="18"/>
        <v>193.92779589447434</v>
      </c>
      <c r="M133" s="8">
        <f t="shared" si="19"/>
        <v>0</v>
      </c>
      <c r="N133" s="9">
        <f t="shared" si="20"/>
        <v>193.92779589447434</v>
      </c>
      <c r="O133" s="10"/>
    </row>
    <row r="134" spans="1:15">
      <c r="A134" s="49">
        <f t="shared" si="21"/>
        <v>44691</v>
      </c>
      <c r="B134" s="36">
        <v>225.72166326036734</v>
      </c>
      <c r="C134" s="31">
        <v>2.6927577029850949</v>
      </c>
      <c r="D134" s="7">
        <f t="shared" ref="D134:D197" si="22">IF(C134&gt;0,C134*COS(B134*(PI()/180)),$H$1)</f>
        <v>-1.8799343450792156</v>
      </c>
      <c r="E134" s="7">
        <f t="shared" ref="E134:E197" si="23">IF(C134&gt;0,C134*SIN(B134*(PI()/180)),$H$1)</f>
        <v>-1.9278980536265775</v>
      </c>
      <c r="F134" s="10"/>
      <c r="G134" s="7">
        <f t="shared" ref="G134:G197" si="24">D134/E134</f>
        <v>0.97512124229954111</v>
      </c>
      <c r="H134" s="7">
        <f t="shared" ref="H134:H197" si="25">IF(G134&lt;0,-1*G134,G134)</f>
        <v>0.97512124229954111</v>
      </c>
      <c r="I134" s="7">
        <f t="shared" ref="I134:I197" si="26">ATAN(H134)*180/PI()</f>
        <v>44.278336739632664</v>
      </c>
      <c r="J134" s="8">
        <f t="shared" ref="J134:J197" si="27">IF(AND(D134&gt;0,E134&gt;0),90-I134,0)</f>
        <v>0</v>
      </c>
      <c r="K134" s="8">
        <f t="shared" ref="K134:K197" si="28">IF(AND(D134&lt;0,E134&gt;0),90+I134,0)</f>
        <v>0</v>
      </c>
      <c r="L134" s="8">
        <f t="shared" ref="L134:L197" si="29">IF(AND(D134&lt;0,E134&lt;0),270-I134,0)</f>
        <v>225.72166326036734</v>
      </c>
      <c r="M134" s="8">
        <f t="shared" ref="M134:M197" si="30">IF(AND(D134&gt;0,E134&lt;0),270+I134,0)</f>
        <v>0</v>
      </c>
      <c r="N134" s="9">
        <f t="shared" ref="N134:N197" si="31">MAX(J134:M134)</f>
        <v>225.72166326036734</v>
      </c>
      <c r="O134" s="10"/>
    </row>
    <row r="135" spans="1:15">
      <c r="A135" s="49">
        <f t="shared" ref="A135:A198" si="32">A134+1</f>
        <v>44692</v>
      </c>
      <c r="B135" s="36">
        <v>222.3578959295921</v>
      </c>
      <c r="C135" s="31">
        <v>2.3067389424790394</v>
      </c>
      <c r="D135" s="7">
        <f t="shared" si="22"/>
        <v>-1.7045662534830222</v>
      </c>
      <c r="E135" s="7">
        <f t="shared" si="23"/>
        <v>-1.554187387748392</v>
      </c>
      <c r="F135" s="10"/>
      <c r="G135" s="7">
        <f t="shared" si="24"/>
        <v>1.0967572294821473</v>
      </c>
      <c r="H135" s="7">
        <f t="shared" si="25"/>
        <v>1.0967572294821473</v>
      </c>
      <c r="I135" s="7">
        <f t="shared" si="26"/>
        <v>47.64210407040791</v>
      </c>
      <c r="J135" s="8">
        <f t="shared" si="27"/>
        <v>0</v>
      </c>
      <c r="K135" s="8">
        <f t="shared" si="28"/>
        <v>0</v>
      </c>
      <c r="L135" s="8">
        <f t="shared" si="29"/>
        <v>222.35789592959208</v>
      </c>
      <c r="M135" s="8">
        <f t="shared" si="30"/>
        <v>0</v>
      </c>
      <c r="N135" s="9">
        <f t="shared" si="31"/>
        <v>222.35789592959208</v>
      </c>
      <c r="O135" s="10"/>
    </row>
    <row r="136" spans="1:15">
      <c r="A136" s="49">
        <f t="shared" si="32"/>
        <v>44693</v>
      </c>
      <c r="B136" s="36">
        <v>230.20953197427554</v>
      </c>
      <c r="C136" s="31">
        <v>2.2785416927382069</v>
      </c>
      <c r="D136" s="7">
        <f t="shared" si="22"/>
        <v>-1.4582253862644465</v>
      </c>
      <c r="E136" s="7">
        <f t="shared" si="23"/>
        <v>-1.7508086612763254</v>
      </c>
      <c r="F136" s="10"/>
      <c r="G136" s="7">
        <f t="shared" si="24"/>
        <v>0.83288677884504636</v>
      </c>
      <c r="H136" s="7">
        <f t="shared" si="25"/>
        <v>0.83288677884504636</v>
      </c>
      <c r="I136" s="7">
        <f t="shared" si="26"/>
        <v>39.790468025724479</v>
      </c>
      <c r="J136" s="8">
        <f t="shared" si="27"/>
        <v>0</v>
      </c>
      <c r="K136" s="8">
        <f t="shared" si="28"/>
        <v>0</v>
      </c>
      <c r="L136" s="8">
        <f t="shared" si="29"/>
        <v>230.20953197427554</v>
      </c>
      <c r="M136" s="8">
        <f t="shared" si="30"/>
        <v>0</v>
      </c>
      <c r="N136" s="9">
        <f t="shared" si="31"/>
        <v>230.20953197427554</v>
      </c>
      <c r="O136" s="10"/>
    </row>
    <row r="137" spans="1:15">
      <c r="A137" s="49">
        <f t="shared" si="32"/>
        <v>44694</v>
      </c>
      <c r="B137" s="36">
        <v>230.26827166510975</v>
      </c>
      <c r="C137" s="31">
        <v>2.6799686216146976</v>
      </c>
      <c r="D137" s="7">
        <f t="shared" si="22"/>
        <v>-1.7130192876260066</v>
      </c>
      <c r="E137" s="7">
        <f t="shared" si="23"/>
        <v>-2.0610183728100706</v>
      </c>
      <c r="F137" s="10"/>
      <c r="G137" s="7">
        <f t="shared" si="24"/>
        <v>0.83115187628842491</v>
      </c>
      <c r="H137" s="7">
        <f t="shared" si="25"/>
        <v>0.83115187628842491</v>
      </c>
      <c r="I137" s="7">
        <f t="shared" si="26"/>
        <v>39.731728334890263</v>
      </c>
      <c r="J137" s="8">
        <f t="shared" si="27"/>
        <v>0</v>
      </c>
      <c r="K137" s="8">
        <f t="shared" si="28"/>
        <v>0</v>
      </c>
      <c r="L137" s="8">
        <f t="shared" si="29"/>
        <v>230.26827166510975</v>
      </c>
      <c r="M137" s="8">
        <f t="shared" si="30"/>
        <v>0</v>
      </c>
      <c r="N137" s="9">
        <f t="shared" si="31"/>
        <v>230.26827166510975</v>
      </c>
      <c r="O137" s="10"/>
    </row>
    <row r="138" spans="1:15">
      <c r="A138" s="49">
        <f t="shared" si="32"/>
        <v>44695</v>
      </c>
      <c r="B138" s="36">
        <v>201.22948152891149</v>
      </c>
      <c r="C138" s="31">
        <v>1.0175598556303274</v>
      </c>
      <c r="D138" s="7">
        <f t="shared" si="22"/>
        <v>-0.94850580572393517</v>
      </c>
      <c r="E138" s="7">
        <f t="shared" si="23"/>
        <v>-0.36846274750427788</v>
      </c>
      <c r="F138" s="10"/>
      <c r="G138" s="7">
        <f t="shared" si="24"/>
        <v>2.5742244287882126</v>
      </c>
      <c r="H138" s="7">
        <f t="shared" si="25"/>
        <v>2.5742244287882126</v>
      </c>
      <c r="I138" s="7">
        <f t="shared" si="26"/>
        <v>68.770518471088522</v>
      </c>
      <c r="J138" s="8">
        <f t="shared" si="27"/>
        <v>0</v>
      </c>
      <c r="K138" s="8">
        <f t="shared" si="28"/>
        <v>0</v>
      </c>
      <c r="L138" s="8">
        <f t="shared" si="29"/>
        <v>201.22948152891149</v>
      </c>
      <c r="M138" s="8">
        <f t="shared" si="30"/>
        <v>0</v>
      </c>
      <c r="N138" s="9">
        <f t="shared" si="31"/>
        <v>201.22948152891149</v>
      </c>
      <c r="O138" s="10"/>
    </row>
    <row r="139" spans="1:15">
      <c r="A139" s="49">
        <f t="shared" si="32"/>
        <v>44696</v>
      </c>
      <c r="B139" s="36">
        <v>62.377177047738876</v>
      </c>
      <c r="C139" s="31">
        <v>1.3250260093726554</v>
      </c>
      <c r="D139" s="7">
        <f t="shared" si="22"/>
        <v>0.61434699063807341</v>
      </c>
      <c r="E139" s="7">
        <f t="shared" si="23"/>
        <v>1.1739981689116756</v>
      </c>
      <c r="F139" s="10"/>
      <c r="G139" s="7">
        <f t="shared" si="24"/>
        <v>0.52329467532950902</v>
      </c>
      <c r="H139" s="7">
        <f t="shared" si="25"/>
        <v>0.52329467532950902</v>
      </c>
      <c r="I139" s="7">
        <f t="shared" si="26"/>
        <v>27.622822952261128</v>
      </c>
      <c r="J139" s="8">
        <f t="shared" si="27"/>
        <v>62.377177047738869</v>
      </c>
      <c r="K139" s="8">
        <f t="shared" si="28"/>
        <v>0</v>
      </c>
      <c r="L139" s="8">
        <f t="shared" si="29"/>
        <v>0</v>
      </c>
      <c r="M139" s="8">
        <f t="shared" si="30"/>
        <v>0</v>
      </c>
      <c r="N139" s="9">
        <f t="shared" si="31"/>
        <v>62.377177047738869</v>
      </c>
      <c r="O139" s="10"/>
    </row>
    <row r="140" spans="1:15">
      <c r="A140" s="49">
        <f t="shared" si="32"/>
        <v>44697</v>
      </c>
      <c r="B140" s="36">
        <v>217.46661038889755</v>
      </c>
      <c r="C140" s="31">
        <v>2.0605601740227413</v>
      </c>
      <c r="D140" s="7">
        <f t="shared" si="22"/>
        <v>-1.6354830256673811</v>
      </c>
      <c r="E140" s="7">
        <f t="shared" si="23"/>
        <v>-1.2534366771091781</v>
      </c>
      <c r="F140" s="10"/>
      <c r="G140" s="7">
        <f t="shared" si="24"/>
        <v>1.30479908202409</v>
      </c>
      <c r="H140" s="7">
        <f t="shared" si="25"/>
        <v>1.30479908202409</v>
      </c>
      <c r="I140" s="7">
        <f t="shared" si="26"/>
        <v>52.533389611102464</v>
      </c>
      <c r="J140" s="8">
        <f t="shared" si="27"/>
        <v>0</v>
      </c>
      <c r="K140" s="8">
        <f t="shared" si="28"/>
        <v>0</v>
      </c>
      <c r="L140" s="8">
        <f t="shared" si="29"/>
        <v>217.46661038889755</v>
      </c>
      <c r="M140" s="8">
        <f t="shared" si="30"/>
        <v>0</v>
      </c>
      <c r="N140" s="9">
        <f t="shared" si="31"/>
        <v>217.46661038889755</v>
      </c>
      <c r="O140" s="10"/>
    </row>
    <row r="141" spans="1:15">
      <c r="A141" s="49">
        <f t="shared" si="32"/>
        <v>44698</v>
      </c>
      <c r="B141" s="36">
        <v>161.68188886987627</v>
      </c>
      <c r="C141" s="31">
        <v>1.1980939694182788</v>
      </c>
      <c r="D141" s="7">
        <f t="shared" si="22"/>
        <v>-1.1373819683409154</v>
      </c>
      <c r="E141" s="7">
        <f t="shared" si="23"/>
        <v>0.37655201187803056</v>
      </c>
      <c r="F141" s="10"/>
      <c r="G141" s="7">
        <f t="shared" si="24"/>
        <v>-3.0205175711803824</v>
      </c>
      <c r="H141" s="7">
        <f t="shared" si="25"/>
        <v>3.0205175711803824</v>
      </c>
      <c r="I141" s="7">
        <f t="shared" si="26"/>
        <v>71.681888869876289</v>
      </c>
      <c r="J141" s="8">
        <f t="shared" si="27"/>
        <v>0</v>
      </c>
      <c r="K141" s="8">
        <f t="shared" si="28"/>
        <v>161.68188886987627</v>
      </c>
      <c r="L141" s="8">
        <f t="shared" si="29"/>
        <v>0</v>
      </c>
      <c r="M141" s="8">
        <f t="shared" si="30"/>
        <v>0</v>
      </c>
      <c r="N141" s="9">
        <f t="shared" si="31"/>
        <v>161.68188886987627</v>
      </c>
      <c r="O141" s="10"/>
    </row>
    <row r="142" spans="1:15">
      <c r="A142" s="49">
        <f t="shared" si="32"/>
        <v>44699</v>
      </c>
      <c r="B142" s="36">
        <v>195.69123299649863</v>
      </c>
      <c r="C142" s="31">
        <v>1.4081060585294769</v>
      </c>
      <c r="D142" s="7">
        <f t="shared" si="22"/>
        <v>-1.3556303679743531</v>
      </c>
      <c r="E142" s="7">
        <f t="shared" si="23"/>
        <v>-0.38082670270496854</v>
      </c>
      <c r="F142" s="10"/>
      <c r="G142" s="7">
        <f t="shared" si="24"/>
        <v>3.5597040815296448</v>
      </c>
      <c r="H142" s="7">
        <f t="shared" si="25"/>
        <v>3.5597040815296448</v>
      </c>
      <c r="I142" s="7">
        <f t="shared" si="26"/>
        <v>74.308767003501387</v>
      </c>
      <c r="J142" s="8">
        <f t="shared" si="27"/>
        <v>0</v>
      </c>
      <c r="K142" s="8">
        <f t="shared" si="28"/>
        <v>0</v>
      </c>
      <c r="L142" s="8">
        <f t="shared" si="29"/>
        <v>195.69123299649863</v>
      </c>
      <c r="M142" s="8">
        <f t="shared" si="30"/>
        <v>0</v>
      </c>
      <c r="N142" s="9">
        <f t="shared" si="31"/>
        <v>195.69123299649863</v>
      </c>
      <c r="O142" s="10"/>
    </row>
    <row r="143" spans="1:15">
      <c r="A143" s="49">
        <f t="shared" si="32"/>
        <v>44700</v>
      </c>
      <c r="B143" s="36">
        <v>230.70313033561416</v>
      </c>
      <c r="C143" s="31">
        <v>1.4615455165577864</v>
      </c>
      <c r="D143" s="7">
        <f t="shared" si="22"/>
        <v>-0.92565318132973096</v>
      </c>
      <c r="E143" s="7">
        <f t="shared" si="23"/>
        <v>-1.1310532634957184</v>
      </c>
      <c r="F143" s="10"/>
      <c r="G143" s="7">
        <f t="shared" si="24"/>
        <v>0.81839928428201292</v>
      </c>
      <c r="H143" s="7">
        <f t="shared" si="25"/>
        <v>0.81839928428201292</v>
      </c>
      <c r="I143" s="7">
        <f t="shared" si="26"/>
        <v>39.296869664385838</v>
      </c>
      <c r="J143" s="8">
        <f t="shared" si="27"/>
        <v>0</v>
      </c>
      <c r="K143" s="8">
        <f t="shared" si="28"/>
        <v>0</v>
      </c>
      <c r="L143" s="8">
        <f t="shared" si="29"/>
        <v>230.70313033561416</v>
      </c>
      <c r="M143" s="8">
        <f t="shared" si="30"/>
        <v>0</v>
      </c>
      <c r="N143" s="9">
        <f t="shared" si="31"/>
        <v>230.70313033561416</v>
      </c>
      <c r="O143" s="10"/>
    </row>
    <row r="144" spans="1:15">
      <c r="A144" s="49">
        <f t="shared" si="32"/>
        <v>44701</v>
      </c>
      <c r="B144" s="36">
        <v>225.30538726298832</v>
      </c>
      <c r="C144" s="31">
        <v>2.0479164776380783</v>
      </c>
      <c r="D144" s="7">
        <f t="shared" si="22"/>
        <v>-1.4403567268683346</v>
      </c>
      <c r="E144" s="7">
        <f t="shared" si="23"/>
        <v>-1.4557933915039907</v>
      </c>
      <c r="F144" s="10"/>
      <c r="G144" s="7">
        <f t="shared" si="24"/>
        <v>0.98939639050036599</v>
      </c>
      <c r="H144" s="7">
        <f t="shared" si="25"/>
        <v>0.98939639050036599</v>
      </c>
      <c r="I144" s="7">
        <f t="shared" si="26"/>
        <v>44.694612737011688</v>
      </c>
      <c r="J144" s="8">
        <f t="shared" si="27"/>
        <v>0</v>
      </c>
      <c r="K144" s="8">
        <f t="shared" si="28"/>
        <v>0</v>
      </c>
      <c r="L144" s="8">
        <f t="shared" si="29"/>
        <v>225.30538726298832</v>
      </c>
      <c r="M144" s="8">
        <f t="shared" si="30"/>
        <v>0</v>
      </c>
      <c r="N144" s="9">
        <f t="shared" si="31"/>
        <v>225.30538726298832</v>
      </c>
      <c r="O144" s="10"/>
    </row>
    <row r="145" spans="1:15">
      <c r="A145" s="49">
        <f t="shared" si="32"/>
        <v>44702</v>
      </c>
      <c r="B145" s="36">
        <v>231.36824881499695</v>
      </c>
      <c r="C145" s="31">
        <v>1.736164488028568</v>
      </c>
      <c r="D145" s="7">
        <f t="shared" si="22"/>
        <v>-1.0839093488853642</v>
      </c>
      <c r="E145" s="7">
        <f t="shared" si="23"/>
        <v>-1.3562476370082293</v>
      </c>
      <c r="F145" s="10"/>
      <c r="G145" s="7">
        <f t="shared" si="24"/>
        <v>0.79919722571932295</v>
      </c>
      <c r="H145" s="7">
        <f t="shared" si="25"/>
        <v>0.79919722571932295</v>
      </c>
      <c r="I145" s="7">
        <f t="shared" si="26"/>
        <v>38.631751185003075</v>
      </c>
      <c r="J145" s="8">
        <f t="shared" si="27"/>
        <v>0</v>
      </c>
      <c r="K145" s="8">
        <f t="shared" si="28"/>
        <v>0</v>
      </c>
      <c r="L145" s="8">
        <f t="shared" si="29"/>
        <v>231.36824881499692</v>
      </c>
      <c r="M145" s="8">
        <f t="shared" si="30"/>
        <v>0</v>
      </c>
      <c r="N145" s="9">
        <f t="shared" si="31"/>
        <v>231.36824881499692</v>
      </c>
      <c r="O145" s="10"/>
    </row>
    <row r="146" spans="1:15">
      <c r="A146" s="49">
        <f t="shared" si="32"/>
        <v>44703</v>
      </c>
      <c r="B146" s="36">
        <v>202.79374823532982</v>
      </c>
      <c r="C146" s="31">
        <v>1.1256770721958855</v>
      </c>
      <c r="D146" s="7">
        <f t="shared" si="22"/>
        <v>-1.0377678046410042</v>
      </c>
      <c r="E146" s="7">
        <f t="shared" si="23"/>
        <v>-0.43610417851482669</v>
      </c>
      <c r="F146" s="10"/>
      <c r="G146" s="7">
        <f t="shared" si="24"/>
        <v>2.3796327936484611</v>
      </c>
      <c r="H146" s="7">
        <f t="shared" si="25"/>
        <v>2.3796327936484611</v>
      </c>
      <c r="I146" s="7">
        <f t="shared" si="26"/>
        <v>67.206251764670185</v>
      </c>
      <c r="J146" s="8">
        <f t="shared" si="27"/>
        <v>0</v>
      </c>
      <c r="K146" s="8">
        <f t="shared" si="28"/>
        <v>0</v>
      </c>
      <c r="L146" s="8">
        <f t="shared" si="29"/>
        <v>202.79374823532982</v>
      </c>
      <c r="M146" s="8">
        <f t="shared" si="30"/>
        <v>0</v>
      </c>
      <c r="N146" s="9">
        <f t="shared" si="31"/>
        <v>202.79374823532982</v>
      </c>
      <c r="O146" s="10"/>
    </row>
    <row r="147" spans="1:15">
      <c r="A147" s="49">
        <f t="shared" si="32"/>
        <v>44704</v>
      </c>
      <c r="B147" s="36">
        <v>248.64262805557991</v>
      </c>
      <c r="C147" s="31">
        <v>1.3742958103387737</v>
      </c>
      <c r="D147" s="7">
        <f t="shared" si="22"/>
        <v>-0.50049651510220949</v>
      </c>
      <c r="E147" s="7">
        <f t="shared" si="23"/>
        <v>-1.2799188305065483</v>
      </c>
      <c r="F147" s="10"/>
      <c r="G147" s="7">
        <f t="shared" si="24"/>
        <v>0.39103769955797119</v>
      </c>
      <c r="H147" s="7">
        <f t="shared" si="25"/>
        <v>0.39103769955797119</v>
      </c>
      <c r="I147" s="7">
        <f t="shared" si="26"/>
        <v>21.357371944420084</v>
      </c>
      <c r="J147" s="8">
        <f t="shared" si="27"/>
        <v>0</v>
      </c>
      <c r="K147" s="8">
        <f t="shared" si="28"/>
        <v>0</v>
      </c>
      <c r="L147" s="8">
        <f t="shared" si="29"/>
        <v>248.64262805557991</v>
      </c>
      <c r="M147" s="8">
        <f t="shared" si="30"/>
        <v>0</v>
      </c>
      <c r="N147" s="9">
        <f t="shared" si="31"/>
        <v>248.64262805557991</v>
      </c>
      <c r="O147" s="10"/>
    </row>
    <row r="148" spans="1:15">
      <c r="A148" s="49">
        <f t="shared" si="32"/>
        <v>44705</v>
      </c>
      <c r="B148" s="36">
        <v>250.13477388599208</v>
      </c>
      <c r="C148" s="31">
        <v>1.7162202485092628</v>
      </c>
      <c r="D148" s="7">
        <f t="shared" si="22"/>
        <v>-0.58318675864973923</v>
      </c>
      <c r="E148" s="7">
        <f t="shared" si="23"/>
        <v>-1.6140957672730594</v>
      </c>
      <c r="F148" s="10"/>
      <c r="G148" s="7">
        <f t="shared" si="24"/>
        <v>0.36130864752529923</v>
      </c>
      <c r="H148" s="7">
        <f t="shared" si="25"/>
        <v>0.36130864752529923</v>
      </c>
      <c r="I148" s="7">
        <f t="shared" si="26"/>
        <v>19.865226114007925</v>
      </c>
      <c r="J148" s="8">
        <f t="shared" si="27"/>
        <v>0</v>
      </c>
      <c r="K148" s="8">
        <f t="shared" si="28"/>
        <v>0</v>
      </c>
      <c r="L148" s="8">
        <f t="shared" si="29"/>
        <v>250.13477388599208</v>
      </c>
      <c r="M148" s="8">
        <f t="shared" si="30"/>
        <v>0</v>
      </c>
      <c r="N148" s="9">
        <f t="shared" si="31"/>
        <v>250.13477388599208</v>
      </c>
      <c r="O148" s="10"/>
    </row>
    <row r="149" spans="1:15">
      <c r="A149" s="49">
        <f t="shared" si="32"/>
        <v>44706</v>
      </c>
      <c r="B149" s="36">
        <v>228.82864724619509</v>
      </c>
      <c r="C149" s="31">
        <v>3.1844594072923265</v>
      </c>
      <c r="D149" s="7">
        <f t="shared" si="22"/>
        <v>-2.0963715951701944</v>
      </c>
      <c r="E149" s="7">
        <f t="shared" si="23"/>
        <v>-2.3970831966488291</v>
      </c>
      <c r="F149" s="10"/>
      <c r="G149" s="7">
        <f t="shared" si="24"/>
        <v>0.87455103690225044</v>
      </c>
      <c r="H149" s="7">
        <f t="shared" si="25"/>
        <v>0.87455103690225044</v>
      </c>
      <c r="I149" s="7">
        <f t="shared" si="26"/>
        <v>41.171352753804911</v>
      </c>
      <c r="J149" s="8">
        <f t="shared" si="27"/>
        <v>0</v>
      </c>
      <c r="K149" s="8">
        <f t="shared" si="28"/>
        <v>0</v>
      </c>
      <c r="L149" s="8">
        <f t="shared" si="29"/>
        <v>228.82864724619509</v>
      </c>
      <c r="M149" s="8">
        <f t="shared" si="30"/>
        <v>0</v>
      </c>
      <c r="N149" s="9">
        <f t="shared" si="31"/>
        <v>228.82864724619509</v>
      </c>
      <c r="O149" s="10"/>
    </row>
    <row r="150" spans="1:15">
      <c r="A150" s="49">
        <f t="shared" si="32"/>
        <v>44707</v>
      </c>
      <c r="B150" s="36">
        <v>233.59812875088977</v>
      </c>
      <c r="C150" s="31">
        <v>2.9249574203699202</v>
      </c>
      <c r="D150" s="7">
        <f t="shared" si="22"/>
        <v>-1.7358018643452364</v>
      </c>
      <c r="E150" s="7">
        <f t="shared" si="23"/>
        <v>-2.3542233960932126</v>
      </c>
      <c r="F150" s="10"/>
      <c r="G150" s="7">
        <f t="shared" si="24"/>
        <v>0.7373139979943133</v>
      </c>
      <c r="H150" s="7">
        <f t="shared" si="25"/>
        <v>0.7373139979943133</v>
      </c>
      <c r="I150" s="7">
        <f t="shared" si="26"/>
        <v>36.401871249110236</v>
      </c>
      <c r="J150" s="8">
        <f t="shared" si="27"/>
        <v>0</v>
      </c>
      <c r="K150" s="8">
        <f t="shared" si="28"/>
        <v>0</v>
      </c>
      <c r="L150" s="8">
        <f t="shared" si="29"/>
        <v>233.59812875088977</v>
      </c>
      <c r="M150" s="8">
        <f t="shared" si="30"/>
        <v>0</v>
      </c>
      <c r="N150" s="9">
        <f t="shared" si="31"/>
        <v>233.59812875088977</v>
      </c>
      <c r="O150" s="10"/>
    </row>
    <row r="151" spans="1:15">
      <c r="A151" s="49">
        <f t="shared" si="32"/>
        <v>44708</v>
      </c>
      <c r="B151" s="36">
        <v>306.7593922353131</v>
      </c>
      <c r="C151" s="31">
        <v>1.4198434554305601</v>
      </c>
      <c r="D151" s="7">
        <f t="shared" si="22"/>
        <v>0.84971374751097528</v>
      </c>
      <c r="E151" s="7">
        <f t="shared" si="23"/>
        <v>-1.1375157076804907</v>
      </c>
      <c r="F151" s="10"/>
      <c r="G151" s="7">
        <f t="shared" si="24"/>
        <v>-0.74699078155468057</v>
      </c>
      <c r="H151" s="7">
        <f t="shared" si="25"/>
        <v>0.74699078155468057</v>
      </c>
      <c r="I151" s="7">
        <f t="shared" si="26"/>
        <v>36.759392235313086</v>
      </c>
      <c r="J151" s="8">
        <f t="shared" si="27"/>
        <v>0</v>
      </c>
      <c r="K151" s="8">
        <f t="shared" si="28"/>
        <v>0</v>
      </c>
      <c r="L151" s="8">
        <f t="shared" si="29"/>
        <v>0</v>
      </c>
      <c r="M151" s="8">
        <f t="shared" si="30"/>
        <v>306.7593922353131</v>
      </c>
      <c r="N151" s="9">
        <f t="shared" si="31"/>
        <v>306.7593922353131</v>
      </c>
      <c r="O151" s="10"/>
    </row>
    <row r="152" spans="1:15">
      <c r="A152" s="49">
        <f t="shared" si="32"/>
        <v>44709</v>
      </c>
      <c r="B152" s="36">
        <v>4.9954224129980958</v>
      </c>
      <c r="C152" s="31">
        <v>1.4946564702433276</v>
      </c>
      <c r="D152" s="7">
        <f t="shared" si="22"/>
        <v>1.488979253991463</v>
      </c>
      <c r="E152" s="7">
        <f t="shared" si="23"/>
        <v>0.13014893477577619</v>
      </c>
      <c r="F152" s="10"/>
      <c r="G152" s="7">
        <f t="shared" si="24"/>
        <v>11.440579644825473</v>
      </c>
      <c r="H152" s="7">
        <f t="shared" si="25"/>
        <v>11.440579644825473</v>
      </c>
      <c r="I152" s="7">
        <f t="shared" si="26"/>
        <v>85.004577587001904</v>
      </c>
      <c r="J152" s="8">
        <f t="shared" si="27"/>
        <v>4.9954224129980958</v>
      </c>
      <c r="K152" s="8">
        <f t="shared" si="28"/>
        <v>0</v>
      </c>
      <c r="L152" s="8">
        <f t="shared" si="29"/>
        <v>0</v>
      </c>
      <c r="M152" s="8">
        <f t="shared" si="30"/>
        <v>0</v>
      </c>
      <c r="N152" s="9">
        <f t="shared" si="31"/>
        <v>4.9954224129980958</v>
      </c>
      <c r="O152" s="10"/>
    </row>
    <row r="153" spans="1:15">
      <c r="A153" s="49">
        <f t="shared" si="32"/>
        <v>44710</v>
      </c>
      <c r="B153" s="36">
        <v>10.295823905883481</v>
      </c>
      <c r="C153" s="31">
        <v>1.6417912965165891</v>
      </c>
      <c r="D153" s="7">
        <f t="shared" si="22"/>
        <v>1.6153552840521421</v>
      </c>
      <c r="E153" s="7">
        <f t="shared" si="23"/>
        <v>0.29343818361359536</v>
      </c>
      <c r="F153" s="10"/>
      <c r="G153" s="7">
        <f t="shared" si="24"/>
        <v>5.5049253105358327</v>
      </c>
      <c r="H153" s="7">
        <f t="shared" si="25"/>
        <v>5.5049253105358327</v>
      </c>
      <c r="I153" s="7">
        <f t="shared" si="26"/>
        <v>79.704176094116519</v>
      </c>
      <c r="J153" s="8">
        <f t="shared" si="27"/>
        <v>10.295823905883481</v>
      </c>
      <c r="K153" s="8">
        <f t="shared" si="28"/>
        <v>0</v>
      </c>
      <c r="L153" s="8">
        <f t="shared" si="29"/>
        <v>0</v>
      </c>
      <c r="M153" s="8">
        <f t="shared" si="30"/>
        <v>0</v>
      </c>
      <c r="N153" s="9">
        <f t="shared" si="31"/>
        <v>10.295823905883481</v>
      </c>
      <c r="O153" s="10"/>
    </row>
    <row r="154" spans="1:15">
      <c r="A154" s="49">
        <f t="shared" si="32"/>
        <v>44711</v>
      </c>
      <c r="B154" s="36">
        <v>196.51725231807131</v>
      </c>
      <c r="C154" s="31">
        <v>1.1712900555161412</v>
      </c>
      <c r="D154" s="7">
        <f t="shared" si="22"/>
        <v>-1.122955801092911</v>
      </c>
      <c r="E154" s="7">
        <f t="shared" si="23"/>
        <v>-0.33300249690172529</v>
      </c>
      <c r="F154" s="10"/>
      <c r="G154" s="7">
        <f t="shared" si="24"/>
        <v>3.3722143573725649</v>
      </c>
      <c r="H154" s="7">
        <f t="shared" si="25"/>
        <v>3.3722143573725649</v>
      </c>
      <c r="I154" s="7">
        <f t="shared" si="26"/>
        <v>73.4827476819287</v>
      </c>
      <c r="J154" s="8">
        <f t="shared" si="27"/>
        <v>0</v>
      </c>
      <c r="K154" s="8">
        <f t="shared" si="28"/>
        <v>0</v>
      </c>
      <c r="L154" s="8">
        <f t="shared" si="29"/>
        <v>196.51725231807131</v>
      </c>
      <c r="M154" s="8">
        <f t="shared" si="30"/>
        <v>0</v>
      </c>
      <c r="N154" s="9">
        <f t="shared" si="31"/>
        <v>196.51725231807131</v>
      </c>
      <c r="O154" s="10"/>
    </row>
    <row r="155" spans="1:15">
      <c r="A155" s="49">
        <f t="shared" si="32"/>
        <v>44712</v>
      </c>
      <c r="B155" s="36">
        <v>244.60114307640538</v>
      </c>
      <c r="C155" s="31">
        <v>1.4173005119760098</v>
      </c>
      <c r="D155" s="7">
        <f t="shared" si="22"/>
        <v>-0.60790444154707768</v>
      </c>
      <c r="E155" s="7">
        <f t="shared" si="23"/>
        <v>-1.2803097012812155</v>
      </c>
      <c r="F155" s="10"/>
      <c r="G155" s="7">
        <f t="shared" si="24"/>
        <v>0.47481046260818238</v>
      </c>
      <c r="H155" s="7">
        <f t="shared" si="25"/>
        <v>0.47481046260818238</v>
      </c>
      <c r="I155" s="7">
        <f t="shared" si="26"/>
        <v>25.398856923594622</v>
      </c>
      <c r="J155" s="8">
        <f t="shared" si="27"/>
        <v>0</v>
      </c>
      <c r="K155" s="8">
        <f t="shared" si="28"/>
        <v>0</v>
      </c>
      <c r="L155" s="8">
        <f t="shared" si="29"/>
        <v>244.60114307640538</v>
      </c>
      <c r="M155" s="8">
        <f t="shared" si="30"/>
        <v>0</v>
      </c>
      <c r="N155" s="9">
        <f t="shared" si="31"/>
        <v>244.60114307640538</v>
      </c>
      <c r="O155" s="10"/>
    </row>
    <row r="156" spans="1:15">
      <c r="A156" s="49">
        <f t="shared" si="32"/>
        <v>44713</v>
      </c>
      <c r="B156" s="36">
        <v>304.34457851612126</v>
      </c>
      <c r="C156" s="31">
        <v>0.67532305647813795</v>
      </c>
      <c r="D156" s="7">
        <f t="shared" si="22"/>
        <v>0.38099607505774291</v>
      </c>
      <c r="E156" s="7">
        <f t="shared" si="23"/>
        <v>-0.55758696308429689</v>
      </c>
      <c r="F156" s="10"/>
      <c r="G156" s="7">
        <f t="shared" si="24"/>
        <v>-0.68329444603629175</v>
      </c>
      <c r="H156" s="7">
        <f t="shared" si="25"/>
        <v>0.68329444603629175</v>
      </c>
      <c r="I156" s="7">
        <f t="shared" si="26"/>
        <v>34.34457851612126</v>
      </c>
      <c r="J156" s="8">
        <f t="shared" si="27"/>
        <v>0</v>
      </c>
      <c r="K156" s="8">
        <f t="shared" si="28"/>
        <v>0</v>
      </c>
      <c r="L156" s="8">
        <f t="shared" si="29"/>
        <v>0</v>
      </c>
      <c r="M156" s="8">
        <f t="shared" si="30"/>
        <v>304.34457851612126</v>
      </c>
      <c r="N156" s="9">
        <f t="shared" si="31"/>
        <v>304.34457851612126</v>
      </c>
      <c r="O156" s="10"/>
    </row>
    <row r="157" spans="1:15">
      <c r="A157" s="49">
        <f t="shared" si="32"/>
        <v>44714</v>
      </c>
      <c r="B157" s="36">
        <v>104.47311644033007</v>
      </c>
      <c r="C157" s="31">
        <v>0.70965968933876755</v>
      </c>
      <c r="D157" s="7">
        <f t="shared" si="22"/>
        <v>-0.17736220541892808</v>
      </c>
      <c r="E157" s="7">
        <f t="shared" si="23"/>
        <v>0.68713864886304421</v>
      </c>
      <c r="F157" s="10"/>
      <c r="G157" s="7">
        <f t="shared" si="24"/>
        <v>-0.25811705645199229</v>
      </c>
      <c r="H157" s="7">
        <f t="shared" si="25"/>
        <v>0.25811705645199229</v>
      </c>
      <c r="I157" s="7">
        <f t="shared" si="26"/>
        <v>14.473116440330079</v>
      </c>
      <c r="J157" s="8">
        <f t="shared" si="27"/>
        <v>0</v>
      </c>
      <c r="K157" s="8">
        <f t="shared" si="28"/>
        <v>104.47311644033007</v>
      </c>
      <c r="L157" s="8">
        <f t="shared" si="29"/>
        <v>0</v>
      </c>
      <c r="M157" s="8">
        <f t="shared" si="30"/>
        <v>0</v>
      </c>
      <c r="N157" s="9">
        <f t="shared" si="31"/>
        <v>104.47311644033007</v>
      </c>
      <c r="O157" s="10"/>
    </row>
    <row r="158" spans="1:15">
      <c r="A158" s="49">
        <f t="shared" si="32"/>
        <v>44715</v>
      </c>
      <c r="B158" s="36">
        <v>45.286589976933485</v>
      </c>
      <c r="C158" s="31">
        <v>1.974931037202641</v>
      </c>
      <c r="D158" s="7">
        <f t="shared" si="22"/>
        <v>1.3894845453024176</v>
      </c>
      <c r="E158" s="7">
        <f t="shared" si="23"/>
        <v>1.4034547730767932</v>
      </c>
      <c r="F158" s="10"/>
      <c r="G158" s="7">
        <f t="shared" si="24"/>
        <v>0.99004582973219102</v>
      </c>
      <c r="H158" s="7">
        <f t="shared" si="25"/>
        <v>0.99004582973219102</v>
      </c>
      <c r="I158" s="7">
        <f t="shared" si="26"/>
        <v>44.713410023066515</v>
      </c>
      <c r="J158" s="8">
        <f t="shared" si="27"/>
        <v>45.286589976933485</v>
      </c>
      <c r="K158" s="8">
        <f t="shared" si="28"/>
        <v>0</v>
      </c>
      <c r="L158" s="8">
        <f t="shared" si="29"/>
        <v>0</v>
      </c>
      <c r="M158" s="8">
        <f t="shared" si="30"/>
        <v>0</v>
      </c>
      <c r="N158" s="9">
        <f t="shared" si="31"/>
        <v>45.286589976933485</v>
      </c>
      <c r="O158" s="10"/>
    </row>
    <row r="159" spans="1:15">
      <c r="A159" s="49">
        <f t="shared" si="32"/>
        <v>44716</v>
      </c>
      <c r="B159" s="36">
        <v>41.066455591741807</v>
      </c>
      <c r="C159" s="31">
        <v>3.0845597543520702</v>
      </c>
      <c r="D159" s="7">
        <f t="shared" si="22"/>
        <v>2.3255980595521852</v>
      </c>
      <c r="E159" s="7">
        <f t="shared" si="23"/>
        <v>2.0263520285418366</v>
      </c>
      <c r="F159" s="10"/>
      <c r="G159" s="7">
        <f t="shared" si="24"/>
        <v>1.147677218368462</v>
      </c>
      <c r="H159" s="7">
        <f t="shared" si="25"/>
        <v>1.147677218368462</v>
      </c>
      <c r="I159" s="7">
        <f t="shared" si="26"/>
        <v>48.933544408258193</v>
      </c>
      <c r="J159" s="8">
        <f t="shared" si="27"/>
        <v>41.066455591741807</v>
      </c>
      <c r="K159" s="8">
        <f t="shared" si="28"/>
        <v>0</v>
      </c>
      <c r="L159" s="8">
        <f t="shared" si="29"/>
        <v>0</v>
      </c>
      <c r="M159" s="8">
        <f t="shared" si="30"/>
        <v>0</v>
      </c>
      <c r="N159" s="9">
        <f t="shared" si="31"/>
        <v>41.066455591741807</v>
      </c>
      <c r="O159" s="10"/>
    </row>
    <row r="160" spans="1:15">
      <c r="A160" s="49">
        <f t="shared" si="32"/>
        <v>44717</v>
      </c>
      <c r="B160" s="36">
        <v>4.3111269963716836</v>
      </c>
      <c r="C160" s="31">
        <v>0.78116623096012783</v>
      </c>
      <c r="D160" s="7">
        <f t="shared" si="22"/>
        <v>0.77895596301767667</v>
      </c>
      <c r="E160" s="7">
        <f t="shared" si="23"/>
        <v>5.8722125912263556E-2</v>
      </c>
      <c r="F160" s="10"/>
      <c r="G160" s="7">
        <f t="shared" si="24"/>
        <v>13.26511857185673</v>
      </c>
      <c r="H160" s="7">
        <f t="shared" si="25"/>
        <v>13.26511857185673</v>
      </c>
      <c r="I160" s="7">
        <f t="shared" si="26"/>
        <v>85.688873003628316</v>
      </c>
      <c r="J160" s="8">
        <f t="shared" si="27"/>
        <v>4.3111269963716836</v>
      </c>
      <c r="K160" s="8">
        <f t="shared" si="28"/>
        <v>0</v>
      </c>
      <c r="L160" s="8">
        <f t="shared" si="29"/>
        <v>0</v>
      </c>
      <c r="M160" s="8">
        <f t="shared" si="30"/>
        <v>0</v>
      </c>
      <c r="N160" s="9">
        <f t="shared" si="31"/>
        <v>4.3111269963716836</v>
      </c>
      <c r="O160" s="10"/>
    </row>
    <row r="161" spans="1:15">
      <c r="A161" s="49">
        <f t="shared" si="32"/>
        <v>44718</v>
      </c>
      <c r="B161" s="36">
        <v>247.4734570734845</v>
      </c>
      <c r="C161" s="31">
        <v>0.80793636553059101</v>
      </c>
      <c r="D161" s="7">
        <f t="shared" si="22"/>
        <v>-0.30952962327661609</v>
      </c>
      <c r="E161" s="7">
        <f t="shared" si="23"/>
        <v>-0.74629255862631838</v>
      </c>
      <c r="F161" s="10"/>
      <c r="G161" s="7">
        <f t="shared" si="24"/>
        <v>0.41475641114037015</v>
      </c>
      <c r="H161" s="7">
        <f t="shared" si="25"/>
        <v>0.41475641114037015</v>
      </c>
      <c r="I161" s="7">
        <f t="shared" si="26"/>
        <v>22.526542926515528</v>
      </c>
      <c r="J161" s="8">
        <f t="shared" si="27"/>
        <v>0</v>
      </c>
      <c r="K161" s="8">
        <f t="shared" si="28"/>
        <v>0</v>
      </c>
      <c r="L161" s="8">
        <f t="shared" si="29"/>
        <v>247.47345707348447</v>
      </c>
      <c r="M161" s="8">
        <f t="shared" si="30"/>
        <v>0</v>
      </c>
      <c r="N161" s="9">
        <f t="shared" si="31"/>
        <v>247.47345707348447</v>
      </c>
      <c r="O161" s="10"/>
    </row>
    <row r="162" spans="1:15">
      <c r="A162" s="49">
        <f t="shared" si="32"/>
        <v>44719</v>
      </c>
      <c r="B162" s="36">
        <v>185.29421889029442</v>
      </c>
      <c r="C162" s="31">
        <v>1.1708322355540972</v>
      </c>
      <c r="D162" s="7">
        <f t="shared" si="22"/>
        <v>-1.1658374807539389</v>
      </c>
      <c r="E162" s="7">
        <f t="shared" si="23"/>
        <v>-0.10803282964874175</v>
      </c>
      <c r="F162" s="10"/>
      <c r="G162" s="7">
        <f t="shared" si="24"/>
        <v>10.791511104027787</v>
      </c>
      <c r="H162" s="7">
        <f t="shared" si="25"/>
        <v>10.791511104027787</v>
      </c>
      <c r="I162" s="7">
        <f t="shared" si="26"/>
        <v>84.705781109705597</v>
      </c>
      <c r="J162" s="8">
        <f t="shared" si="27"/>
        <v>0</v>
      </c>
      <c r="K162" s="8">
        <f t="shared" si="28"/>
        <v>0</v>
      </c>
      <c r="L162" s="8">
        <f t="shared" si="29"/>
        <v>185.29421889029442</v>
      </c>
      <c r="M162" s="8">
        <f t="shared" si="30"/>
        <v>0</v>
      </c>
      <c r="N162" s="9">
        <f t="shared" si="31"/>
        <v>185.29421889029442</v>
      </c>
      <c r="O162" s="10"/>
    </row>
    <row r="163" spans="1:15">
      <c r="A163" s="49">
        <f t="shared" si="32"/>
        <v>44720</v>
      </c>
      <c r="B163" s="36">
        <v>242.77770591671512</v>
      </c>
      <c r="C163" s="31">
        <v>2.3094500167230847</v>
      </c>
      <c r="D163" s="7">
        <f t="shared" si="22"/>
        <v>-1.0564439817289868</v>
      </c>
      <c r="E163" s="7">
        <f t="shared" si="23"/>
        <v>-2.0536517458446699</v>
      </c>
      <c r="F163" s="10"/>
      <c r="G163" s="7">
        <f t="shared" si="24"/>
        <v>0.51442216717930911</v>
      </c>
      <c r="H163" s="7">
        <f t="shared" si="25"/>
        <v>0.51442216717930911</v>
      </c>
      <c r="I163" s="7">
        <f t="shared" si="26"/>
        <v>27.222294083284893</v>
      </c>
      <c r="J163" s="8">
        <f t="shared" si="27"/>
        <v>0</v>
      </c>
      <c r="K163" s="8">
        <f t="shared" si="28"/>
        <v>0</v>
      </c>
      <c r="L163" s="8">
        <f t="shared" si="29"/>
        <v>242.77770591671509</v>
      </c>
      <c r="M163" s="8">
        <f t="shared" si="30"/>
        <v>0</v>
      </c>
      <c r="N163" s="9">
        <f t="shared" si="31"/>
        <v>242.77770591671509</v>
      </c>
      <c r="O163" s="10"/>
    </row>
    <row r="164" spans="1:15">
      <c r="A164" s="49">
        <f t="shared" si="32"/>
        <v>44721</v>
      </c>
      <c r="B164" s="36">
        <v>221.24076813238128</v>
      </c>
      <c r="C164" s="31">
        <v>2.1702180033299041</v>
      </c>
      <c r="D164" s="7">
        <f t="shared" si="22"/>
        <v>-1.6318868244110927</v>
      </c>
      <c r="E164" s="7">
        <f t="shared" si="23"/>
        <v>-1.4306612367331113</v>
      </c>
      <c r="F164" s="10"/>
      <c r="G164" s="7">
        <f t="shared" si="24"/>
        <v>1.1406521561578591</v>
      </c>
      <c r="H164" s="7">
        <f t="shared" si="25"/>
        <v>1.1406521561578591</v>
      </c>
      <c r="I164" s="7">
        <f t="shared" si="26"/>
        <v>48.759231867618723</v>
      </c>
      <c r="J164" s="8">
        <f t="shared" si="27"/>
        <v>0</v>
      </c>
      <c r="K164" s="8">
        <f t="shared" si="28"/>
        <v>0</v>
      </c>
      <c r="L164" s="8">
        <f t="shared" si="29"/>
        <v>221.24076813238128</v>
      </c>
      <c r="M164" s="8">
        <f t="shared" si="30"/>
        <v>0</v>
      </c>
      <c r="N164" s="9">
        <f t="shared" si="31"/>
        <v>221.24076813238128</v>
      </c>
      <c r="O164" s="10"/>
    </row>
    <row r="165" spans="1:15">
      <c r="A165" s="49">
        <f t="shared" si="32"/>
        <v>44722</v>
      </c>
      <c r="B165" s="36">
        <v>219.75725467412531</v>
      </c>
      <c r="C165" s="31">
        <v>2.6523253527356689</v>
      </c>
      <c r="D165" s="7">
        <f t="shared" si="22"/>
        <v>-2.0390039230286594</v>
      </c>
      <c r="E165" s="7">
        <f t="shared" si="23"/>
        <v>-1.6962584645737593</v>
      </c>
      <c r="F165" s="10"/>
      <c r="G165" s="7">
        <f t="shared" si="24"/>
        <v>1.2020596893770115</v>
      </c>
      <c r="H165" s="7">
        <f t="shared" si="25"/>
        <v>1.2020596893770115</v>
      </c>
      <c r="I165" s="7">
        <f t="shared" si="26"/>
        <v>50.242745325874701</v>
      </c>
      <c r="J165" s="8">
        <f t="shared" si="27"/>
        <v>0</v>
      </c>
      <c r="K165" s="8">
        <f t="shared" si="28"/>
        <v>0</v>
      </c>
      <c r="L165" s="8">
        <f t="shared" si="29"/>
        <v>219.75725467412531</v>
      </c>
      <c r="M165" s="8">
        <f t="shared" si="30"/>
        <v>0</v>
      </c>
      <c r="N165" s="9">
        <f t="shared" si="31"/>
        <v>219.75725467412531</v>
      </c>
      <c r="O165" s="10"/>
    </row>
    <row r="166" spans="1:15">
      <c r="A166" s="49">
        <f t="shared" si="32"/>
        <v>44723</v>
      </c>
      <c r="B166" s="36">
        <v>230.64703239406953</v>
      </c>
      <c r="C166" s="31">
        <v>2.3176265395817959</v>
      </c>
      <c r="D166" s="7">
        <f t="shared" si="22"/>
        <v>-1.4695976846690959</v>
      </c>
      <c r="E166" s="7">
        <f t="shared" si="23"/>
        <v>-1.7921147904610135</v>
      </c>
      <c r="F166" s="10"/>
      <c r="G166" s="7">
        <f t="shared" si="24"/>
        <v>0.82003546452013176</v>
      </c>
      <c r="H166" s="7">
        <f t="shared" si="25"/>
        <v>0.82003546452013176</v>
      </c>
      <c r="I166" s="7">
        <f t="shared" si="26"/>
        <v>39.352967605930488</v>
      </c>
      <c r="J166" s="8">
        <f t="shared" si="27"/>
        <v>0</v>
      </c>
      <c r="K166" s="8">
        <f t="shared" si="28"/>
        <v>0</v>
      </c>
      <c r="L166" s="8">
        <f t="shared" si="29"/>
        <v>230.64703239406953</v>
      </c>
      <c r="M166" s="8">
        <f t="shared" si="30"/>
        <v>0</v>
      </c>
      <c r="N166" s="9">
        <f t="shared" si="31"/>
        <v>230.64703239406953</v>
      </c>
      <c r="O166" s="10"/>
    </row>
    <row r="167" spans="1:15">
      <c r="A167" s="49">
        <f t="shared" si="32"/>
        <v>44724</v>
      </c>
      <c r="B167" s="36">
        <v>246.93620891323536</v>
      </c>
      <c r="C167" s="31">
        <v>1.9475658855980376</v>
      </c>
      <c r="D167" s="7">
        <f t="shared" si="22"/>
        <v>-0.76297012158573818</v>
      </c>
      <c r="E167" s="7">
        <f t="shared" si="23"/>
        <v>-1.7918954970401351</v>
      </c>
      <c r="F167" s="10"/>
      <c r="G167" s="7">
        <f t="shared" si="24"/>
        <v>0.42578940727627101</v>
      </c>
      <c r="H167" s="7">
        <f t="shared" si="25"/>
        <v>0.42578940727627101</v>
      </c>
      <c r="I167" s="7">
        <f t="shared" si="26"/>
        <v>23.063791086764617</v>
      </c>
      <c r="J167" s="8">
        <f t="shared" si="27"/>
        <v>0</v>
      </c>
      <c r="K167" s="8">
        <f t="shared" si="28"/>
        <v>0</v>
      </c>
      <c r="L167" s="8">
        <f t="shared" si="29"/>
        <v>246.93620891323539</v>
      </c>
      <c r="M167" s="8">
        <f t="shared" si="30"/>
        <v>0</v>
      </c>
      <c r="N167" s="9">
        <f t="shared" si="31"/>
        <v>246.93620891323539</v>
      </c>
      <c r="O167" s="10"/>
    </row>
    <row r="168" spans="1:15">
      <c r="A168" s="49">
        <f t="shared" si="32"/>
        <v>44725</v>
      </c>
      <c r="B168" s="36">
        <v>268.88453938028101</v>
      </c>
      <c r="C168" s="31">
        <v>0.58799174974199908</v>
      </c>
      <c r="D168" s="7">
        <f t="shared" si="22"/>
        <v>-1.1446571034865023E-2</v>
      </c>
      <c r="E168" s="7">
        <f t="shared" si="23"/>
        <v>-0.58788032266457213</v>
      </c>
      <c r="F168" s="10"/>
      <c r="G168" s="7">
        <f t="shared" si="24"/>
        <v>1.9470920514881924E-2</v>
      </c>
      <c r="H168" s="7">
        <f t="shared" si="25"/>
        <v>1.9470920514881924E-2</v>
      </c>
      <c r="I168" s="7">
        <f t="shared" si="26"/>
        <v>1.1154606197189725</v>
      </c>
      <c r="J168" s="8">
        <f t="shared" si="27"/>
        <v>0</v>
      </c>
      <c r="K168" s="8">
        <f t="shared" si="28"/>
        <v>0</v>
      </c>
      <c r="L168" s="8">
        <f t="shared" si="29"/>
        <v>268.88453938028101</v>
      </c>
      <c r="M168" s="8">
        <f t="shared" si="30"/>
        <v>0</v>
      </c>
      <c r="N168" s="9">
        <f t="shared" si="31"/>
        <v>268.88453938028101</v>
      </c>
      <c r="O168" s="10"/>
    </row>
    <row r="169" spans="1:15">
      <c r="A169" s="49">
        <f t="shared" si="32"/>
        <v>44726</v>
      </c>
      <c r="B169" s="36">
        <v>168.9697871787958</v>
      </c>
      <c r="C169" s="31">
        <v>0.901873716298349</v>
      </c>
      <c r="D169" s="7">
        <f t="shared" si="22"/>
        <v>-0.88521288985733315</v>
      </c>
      <c r="E169" s="7">
        <f t="shared" si="23"/>
        <v>0.17255242617889763</v>
      </c>
      <c r="F169" s="10"/>
      <c r="G169" s="7">
        <f t="shared" si="24"/>
        <v>-5.1301097843710917</v>
      </c>
      <c r="H169" s="7">
        <f t="shared" si="25"/>
        <v>5.1301097843710917</v>
      </c>
      <c r="I169" s="7">
        <f t="shared" si="26"/>
        <v>78.969787178795798</v>
      </c>
      <c r="J169" s="8">
        <f t="shared" si="27"/>
        <v>0</v>
      </c>
      <c r="K169" s="8">
        <f t="shared" si="28"/>
        <v>168.9697871787958</v>
      </c>
      <c r="L169" s="8">
        <f t="shared" si="29"/>
        <v>0</v>
      </c>
      <c r="M169" s="8">
        <f t="shared" si="30"/>
        <v>0</v>
      </c>
      <c r="N169" s="9">
        <f t="shared" si="31"/>
        <v>168.9697871787958</v>
      </c>
      <c r="O169" s="10"/>
    </row>
    <row r="170" spans="1:15">
      <c r="A170" s="49">
        <f t="shared" si="32"/>
        <v>44727</v>
      </c>
      <c r="B170" s="36">
        <v>213.73206126956802</v>
      </c>
      <c r="C170" s="31">
        <v>0.80858315433145556</v>
      </c>
      <c r="D170" s="7">
        <f t="shared" si="22"/>
        <v>-0.67245293662283601</v>
      </c>
      <c r="E170" s="7">
        <f t="shared" si="23"/>
        <v>-0.44901421524928431</v>
      </c>
      <c r="F170" s="10"/>
      <c r="G170" s="7">
        <f t="shared" si="24"/>
        <v>1.4976205959303597</v>
      </c>
      <c r="H170" s="7">
        <f t="shared" si="25"/>
        <v>1.4976205959303597</v>
      </c>
      <c r="I170" s="7">
        <f t="shared" si="26"/>
        <v>56.267938730431972</v>
      </c>
      <c r="J170" s="8">
        <f t="shared" si="27"/>
        <v>0</v>
      </c>
      <c r="K170" s="8">
        <f t="shared" si="28"/>
        <v>0</v>
      </c>
      <c r="L170" s="8">
        <f t="shared" si="29"/>
        <v>213.73206126956802</v>
      </c>
      <c r="M170" s="8">
        <f t="shared" si="30"/>
        <v>0</v>
      </c>
      <c r="N170" s="9">
        <f t="shared" si="31"/>
        <v>213.73206126956802</v>
      </c>
      <c r="O170" s="10"/>
    </row>
    <row r="171" spans="1:15">
      <c r="A171" s="49">
        <f t="shared" si="32"/>
        <v>44728</v>
      </c>
      <c r="B171" s="36">
        <v>200.95082185621897</v>
      </c>
      <c r="C171" s="31">
        <v>0.92522408573959114</v>
      </c>
      <c r="D171" s="7">
        <f t="shared" si="22"/>
        <v>-0.86405537226212414</v>
      </c>
      <c r="E171" s="7">
        <f t="shared" si="23"/>
        <v>-0.33082914396652591</v>
      </c>
      <c r="F171" s="10"/>
      <c r="G171" s="7">
        <f t="shared" si="24"/>
        <v>2.6117873470952468</v>
      </c>
      <c r="H171" s="7">
        <f t="shared" si="25"/>
        <v>2.6117873470952468</v>
      </c>
      <c r="I171" s="7">
        <f t="shared" si="26"/>
        <v>69.049178143781049</v>
      </c>
      <c r="J171" s="8">
        <f t="shared" si="27"/>
        <v>0</v>
      </c>
      <c r="K171" s="8">
        <f t="shared" si="28"/>
        <v>0</v>
      </c>
      <c r="L171" s="8">
        <f t="shared" si="29"/>
        <v>200.95082185621897</v>
      </c>
      <c r="M171" s="8">
        <f t="shared" si="30"/>
        <v>0</v>
      </c>
      <c r="N171" s="9">
        <f t="shared" si="31"/>
        <v>200.95082185621897</v>
      </c>
      <c r="O171" s="10"/>
    </row>
    <row r="172" spans="1:15">
      <c r="A172" s="49">
        <f t="shared" si="32"/>
        <v>44729</v>
      </c>
      <c r="B172" s="36">
        <v>215.62551448104583</v>
      </c>
      <c r="C172" s="31">
        <v>2.0381931924273755</v>
      </c>
      <c r="D172" s="7">
        <f t="shared" si="22"/>
        <v>-1.6567279186066981</v>
      </c>
      <c r="E172" s="7">
        <f t="shared" si="23"/>
        <v>-1.1872169529476972</v>
      </c>
      <c r="F172" s="10"/>
      <c r="G172" s="7">
        <f t="shared" si="24"/>
        <v>1.3954719181639628</v>
      </c>
      <c r="H172" s="7">
        <f t="shared" si="25"/>
        <v>1.3954719181639628</v>
      </c>
      <c r="I172" s="7">
        <f t="shared" si="26"/>
        <v>54.374485518954181</v>
      </c>
      <c r="J172" s="8">
        <f t="shared" si="27"/>
        <v>0</v>
      </c>
      <c r="K172" s="8">
        <f t="shared" si="28"/>
        <v>0</v>
      </c>
      <c r="L172" s="8">
        <f t="shared" si="29"/>
        <v>215.62551448104583</v>
      </c>
      <c r="M172" s="8">
        <f t="shared" si="30"/>
        <v>0</v>
      </c>
      <c r="N172" s="9">
        <f t="shared" si="31"/>
        <v>215.62551448104583</v>
      </c>
      <c r="O172" s="10"/>
    </row>
    <row r="173" spans="1:15">
      <c r="A173" s="49">
        <f t="shared" si="32"/>
        <v>44730</v>
      </c>
      <c r="B173" s="36">
        <v>5.7623422359962007</v>
      </c>
      <c r="C173" s="31">
        <v>2.0836867193938811</v>
      </c>
      <c r="D173" s="7">
        <f t="shared" si="22"/>
        <v>2.0731576699329675</v>
      </c>
      <c r="E173" s="7">
        <f t="shared" si="23"/>
        <v>0.20920712267163555</v>
      </c>
      <c r="F173" s="10"/>
      <c r="G173" s="7">
        <f t="shared" si="24"/>
        <v>9.9095941068264963</v>
      </c>
      <c r="H173" s="7">
        <f t="shared" si="25"/>
        <v>9.9095941068264963</v>
      </c>
      <c r="I173" s="7">
        <f t="shared" si="26"/>
        <v>84.237657764003799</v>
      </c>
      <c r="J173" s="8">
        <f t="shared" si="27"/>
        <v>5.7623422359962007</v>
      </c>
      <c r="K173" s="8">
        <f t="shared" si="28"/>
        <v>0</v>
      </c>
      <c r="L173" s="8">
        <f t="shared" si="29"/>
        <v>0</v>
      </c>
      <c r="M173" s="8">
        <f t="shared" si="30"/>
        <v>0</v>
      </c>
      <c r="N173" s="9">
        <f t="shared" si="31"/>
        <v>5.7623422359962007</v>
      </c>
      <c r="O173" s="10"/>
    </row>
    <row r="174" spans="1:15">
      <c r="A174" s="49">
        <f t="shared" si="32"/>
        <v>44731</v>
      </c>
      <c r="B174" s="36">
        <v>13.22872392400096</v>
      </c>
      <c r="C174" s="31">
        <v>2.5196684398169933</v>
      </c>
      <c r="D174" s="7">
        <f t="shared" si="22"/>
        <v>2.4528072792045417</v>
      </c>
      <c r="E174" s="7">
        <f t="shared" si="23"/>
        <v>0.57659821166130432</v>
      </c>
      <c r="F174" s="10"/>
      <c r="G174" s="7">
        <f t="shared" si="24"/>
        <v>4.253928003240719</v>
      </c>
      <c r="H174" s="7">
        <f t="shared" si="25"/>
        <v>4.253928003240719</v>
      </c>
      <c r="I174" s="7">
        <f t="shared" si="26"/>
        <v>76.77127607599904</v>
      </c>
      <c r="J174" s="8">
        <f t="shared" si="27"/>
        <v>13.22872392400096</v>
      </c>
      <c r="K174" s="8">
        <f t="shared" si="28"/>
        <v>0</v>
      </c>
      <c r="L174" s="8">
        <f t="shared" si="29"/>
        <v>0</v>
      </c>
      <c r="M174" s="8">
        <f t="shared" si="30"/>
        <v>0</v>
      </c>
      <c r="N174" s="9">
        <f t="shared" si="31"/>
        <v>13.22872392400096</v>
      </c>
      <c r="O174" s="10"/>
    </row>
    <row r="175" spans="1:15">
      <c r="A175" s="49">
        <f t="shared" si="32"/>
        <v>44732</v>
      </c>
      <c r="B175" s="36">
        <v>27.07909662603295</v>
      </c>
      <c r="C175" s="31">
        <v>1.9266969607131681</v>
      </c>
      <c r="D175" s="7">
        <f t="shared" si="22"/>
        <v>1.7154904034404694</v>
      </c>
      <c r="E175" s="7">
        <f t="shared" si="23"/>
        <v>0.8770711796228482</v>
      </c>
      <c r="F175" s="10"/>
      <c r="G175" s="7">
        <f t="shared" si="24"/>
        <v>1.955930651122469</v>
      </c>
      <c r="H175" s="7">
        <f t="shared" si="25"/>
        <v>1.955930651122469</v>
      </c>
      <c r="I175" s="7">
        <f t="shared" si="26"/>
        <v>62.92090337396705</v>
      </c>
      <c r="J175" s="8">
        <f t="shared" si="27"/>
        <v>27.07909662603295</v>
      </c>
      <c r="K175" s="8">
        <f t="shared" si="28"/>
        <v>0</v>
      </c>
      <c r="L175" s="8">
        <f t="shared" si="29"/>
        <v>0</v>
      </c>
      <c r="M175" s="8">
        <f t="shared" si="30"/>
        <v>0</v>
      </c>
      <c r="N175" s="9">
        <f t="shared" si="31"/>
        <v>27.07909662603295</v>
      </c>
      <c r="O175" s="10"/>
    </row>
    <row r="176" spans="1:15">
      <c r="A176" s="49">
        <f t="shared" si="32"/>
        <v>44733</v>
      </c>
      <c r="B176" s="36">
        <v>57.687835079628982</v>
      </c>
      <c r="C176" s="31">
        <v>0.45800856674743107</v>
      </c>
      <c r="D176" s="7">
        <f t="shared" si="22"/>
        <v>0.24482014431957599</v>
      </c>
      <c r="E176" s="7">
        <f t="shared" si="23"/>
        <v>0.38708518978304762</v>
      </c>
      <c r="F176" s="10"/>
      <c r="G176" s="7">
        <f t="shared" si="24"/>
        <v>0.63247096706746153</v>
      </c>
      <c r="H176" s="7">
        <f t="shared" si="25"/>
        <v>0.63247096706746153</v>
      </c>
      <c r="I176" s="7">
        <f t="shared" si="26"/>
        <v>32.312164920371032</v>
      </c>
      <c r="J176" s="8">
        <f t="shared" si="27"/>
        <v>57.687835079628968</v>
      </c>
      <c r="K176" s="8">
        <f t="shared" si="28"/>
        <v>0</v>
      </c>
      <c r="L176" s="8">
        <f t="shared" si="29"/>
        <v>0</v>
      </c>
      <c r="M176" s="8">
        <f t="shared" si="30"/>
        <v>0</v>
      </c>
      <c r="N176" s="9">
        <f t="shared" si="31"/>
        <v>57.687835079628968</v>
      </c>
      <c r="O176" s="10"/>
    </row>
    <row r="177" spans="1:15">
      <c r="A177" s="49">
        <f t="shared" si="32"/>
        <v>44734</v>
      </c>
      <c r="B177" s="36">
        <v>60.104010841527881</v>
      </c>
      <c r="C177" s="31">
        <v>1.1809628242100485</v>
      </c>
      <c r="D177" s="7">
        <f t="shared" si="22"/>
        <v>0.58862382098585408</v>
      </c>
      <c r="E177" s="7">
        <f t="shared" si="23"/>
        <v>1.0238140405045182</v>
      </c>
      <c r="F177" s="10"/>
      <c r="G177" s="7">
        <f t="shared" si="24"/>
        <v>0.57493235851287039</v>
      </c>
      <c r="H177" s="7">
        <f t="shared" si="25"/>
        <v>0.57493235851287039</v>
      </c>
      <c r="I177" s="7">
        <f t="shared" si="26"/>
        <v>29.895989158472126</v>
      </c>
      <c r="J177" s="8">
        <f t="shared" si="27"/>
        <v>60.104010841527874</v>
      </c>
      <c r="K177" s="8">
        <f t="shared" si="28"/>
        <v>0</v>
      </c>
      <c r="L177" s="8">
        <f t="shared" si="29"/>
        <v>0</v>
      </c>
      <c r="M177" s="8">
        <f t="shared" si="30"/>
        <v>0</v>
      </c>
      <c r="N177" s="9">
        <f t="shared" si="31"/>
        <v>60.104010841527874</v>
      </c>
      <c r="O177" s="10"/>
    </row>
    <row r="178" spans="1:15">
      <c r="A178" s="49">
        <f t="shared" si="32"/>
        <v>44735</v>
      </c>
      <c r="B178" s="36">
        <v>211.59786636464622</v>
      </c>
      <c r="C178" s="31">
        <v>9.9690595408988336E-2</v>
      </c>
      <c r="D178" s="7">
        <f t="shared" si="22"/>
        <v>-8.4911110363524459E-2</v>
      </c>
      <c r="E178" s="7">
        <f t="shared" si="23"/>
        <v>-5.2233304986684256E-2</v>
      </c>
      <c r="F178" s="10"/>
      <c r="G178" s="7">
        <f t="shared" si="24"/>
        <v>1.6256124399015284</v>
      </c>
      <c r="H178" s="7">
        <f t="shared" si="25"/>
        <v>1.6256124399015284</v>
      </c>
      <c r="I178" s="7">
        <f t="shared" si="26"/>
        <v>58.402133635353792</v>
      </c>
      <c r="J178" s="8">
        <f t="shared" si="27"/>
        <v>0</v>
      </c>
      <c r="K178" s="8">
        <f t="shared" si="28"/>
        <v>0</v>
      </c>
      <c r="L178" s="8">
        <f t="shared" si="29"/>
        <v>211.59786636464622</v>
      </c>
      <c r="M178" s="8">
        <f t="shared" si="30"/>
        <v>0</v>
      </c>
      <c r="N178" s="9">
        <f t="shared" si="31"/>
        <v>211.59786636464622</v>
      </c>
      <c r="O178" s="10"/>
    </row>
    <row r="179" spans="1:15">
      <c r="A179" s="49">
        <f t="shared" si="32"/>
        <v>44736</v>
      </c>
      <c r="B179" s="36">
        <v>201.9646290287738</v>
      </c>
      <c r="C179" s="31">
        <v>2.4940926791026596</v>
      </c>
      <c r="D179" s="7">
        <f t="shared" si="22"/>
        <v>-2.3130588060418331</v>
      </c>
      <c r="E179" s="7">
        <f t="shared" si="23"/>
        <v>-0.93287579652696118</v>
      </c>
      <c r="F179" s="10"/>
      <c r="G179" s="7">
        <f t="shared" si="24"/>
        <v>2.4794927841982908</v>
      </c>
      <c r="H179" s="7">
        <f t="shared" si="25"/>
        <v>2.4794927841982908</v>
      </c>
      <c r="I179" s="7">
        <f t="shared" si="26"/>
        <v>68.0353709712262</v>
      </c>
      <c r="J179" s="8">
        <f t="shared" si="27"/>
        <v>0</v>
      </c>
      <c r="K179" s="8">
        <f t="shared" si="28"/>
        <v>0</v>
      </c>
      <c r="L179" s="8">
        <f t="shared" si="29"/>
        <v>201.9646290287738</v>
      </c>
      <c r="M179" s="8">
        <f t="shared" si="30"/>
        <v>0</v>
      </c>
      <c r="N179" s="9">
        <f t="shared" si="31"/>
        <v>201.9646290287738</v>
      </c>
      <c r="O179" s="10"/>
    </row>
    <row r="180" spans="1:15">
      <c r="A180" s="49">
        <f t="shared" si="32"/>
        <v>44737</v>
      </c>
      <c r="B180" s="36">
        <v>194.36186165979188</v>
      </c>
      <c r="C180" s="31">
        <v>2.2688066322025362</v>
      </c>
      <c r="D180" s="7">
        <f t="shared" si="22"/>
        <v>-2.1979029862915351</v>
      </c>
      <c r="E180" s="7">
        <f t="shared" si="23"/>
        <v>-0.56276637886157121</v>
      </c>
      <c r="F180" s="10"/>
      <c r="G180" s="7">
        <f t="shared" si="24"/>
        <v>3.9055335728081464</v>
      </c>
      <c r="H180" s="7">
        <f t="shared" si="25"/>
        <v>3.9055335728081464</v>
      </c>
      <c r="I180" s="7">
        <f t="shared" si="26"/>
        <v>75.638138340208116</v>
      </c>
      <c r="J180" s="8">
        <f t="shared" si="27"/>
        <v>0</v>
      </c>
      <c r="K180" s="8">
        <f t="shared" si="28"/>
        <v>0</v>
      </c>
      <c r="L180" s="8">
        <f t="shared" si="29"/>
        <v>194.36186165979188</v>
      </c>
      <c r="M180" s="8">
        <f t="shared" si="30"/>
        <v>0</v>
      </c>
      <c r="N180" s="9">
        <f t="shared" si="31"/>
        <v>194.36186165979188</v>
      </c>
      <c r="O180" s="10"/>
    </row>
    <row r="181" spans="1:15">
      <c r="A181" s="49">
        <f t="shared" si="32"/>
        <v>44738</v>
      </c>
      <c r="B181" s="36">
        <v>194.68637343055624</v>
      </c>
      <c r="C181" s="31">
        <v>2.3637241575849051</v>
      </c>
      <c r="D181" s="7">
        <f t="shared" si="22"/>
        <v>-2.2864967422410296</v>
      </c>
      <c r="E181" s="7">
        <f t="shared" si="23"/>
        <v>-0.59927000665111529</v>
      </c>
      <c r="F181" s="10"/>
      <c r="G181" s="7">
        <f t="shared" si="24"/>
        <v>3.815470016626727</v>
      </c>
      <c r="H181" s="7">
        <f t="shared" si="25"/>
        <v>3.815470016626727</v>
      </c>
      <c r="I181" s="7">
        <f t="shared" si="26"/>
        <v>75.313626569443755</v>
      </c>
      <c r="J181" s="8">
        <f t="shared" si="27"/>
        <v>0</v>
      </c>
      <c r="K181" s="8">
        <f t="shared" si="28"/>
        <v>0</v>
      </c>
      <c r="L181" s="8">
        <f t="shared" si="29"/>
        <v>194.68637343055624</v>
      </c>
      <c r="M181" s="8">
        <f t="shared" si="30"/>
        <v>0</v>
      </c>
      <c r="N181" s="9">
        <f t="shared" si="31"/>
        <v>194.68637343055624</v>
      </c>
      <c r="O181" s="10"/>
    </row>
    <row r="182" spans="1:15">
      <c r="A182" s="49">
        <f t="shared" si="32"/>
        <v>44739</v>
      </c>
      <c r="B182" s="36">
        <v>215.99818467143186</v>
      </c>
      <c r="C182" s="31">
        <v>1.7023615468447608</v>
      </c>
      <c r="D182" s="7">
        <f t="shared" si="22"/>
        <v>-1.3772711244762381</v>
      </c>
      <c r="E182" s="7">
        <f t="shared" si="23"/>
        <v>-1.0005793750920742</v>
      </c>
      <c r="F182" s="10"/>
      <c r="G182" s="7">
        <f t="shared" si="24"/>
        <v>1.3764736299401539</v>
      </c>
      <c r="H182" s="7">
        <f t="shared" si="25"/>
        <v>1.3764736299401539</v>
      </c>
      <c r="I182" s="7">
        <f t="shared" si="26"/>
        <v>54.001815328568156</v>
      </c>
      <c r="J182" s="8">
        <f t="shared" si="27"/>
        <v>0</v>
      </c>
      <c r="K182" s="8">
        <f t="shared" si="28"/>
        <v>0</v>
      </c>
      <c r="L182" s="8">
        <f t="shared" si="29"/>
        <v>215.99818467143183</v>
      </c>
      <c r="M182" s="8">
        <f t="shared" si="30"/>
        <v>0</v>
      </c>
      <c r="N182" s="9">
        <f t="shared" si="31"/>
        <v>215.99818467143183</v>
      </c>
      <c r="O182" s="10"/>
    </row>
    <row r="183" spans="1:15">
      <c r="A183" s="49">
        <f t="shared" si="32"/>
        <v>44740</v>
      </c>
      <c r="B183" s="36">
        <v>192.06988246141265</v>
      </c>
      <c r="C183" s="31">
        <v>2.0778776540238786</v>
      </c>
      <c r="D183" s="7">
        <f t="shared" si="22"/>
        <v>-2.0319426105538154</v>
      </c>
      <c r="E183" s="7">
        <f t="shared" si="23"/>
        <v>-0.43449369674084143</v>
      </c>
      <c r="F183" s="10"/>
      <c r="G183" s="7">
        <f t="shared" si="24"/>
        <v>4.6765755770348729</v>
      </c>
      <c r="H183" s="7">
        <f t="shared" si="25"/>
        <v>4.6765755770348729</v>
      </c>
      <c r="I183" s="7">
        <f t="shared" si="26"/>
        <v>77.930117538587368</v>
      </c>
      <c r="J183" s="8">
        <f t="shared" si="27"/>
        <v>0</v>
      </c>
      <c r="K183" s="8">
        <f t="shared" si="28"/>
        <v>0</v>
      </c>
      <c r="L183" s="8">
        <f t="shared" si="29"/>
        <v>192.06988246141265</v>
      </c>
      <c r="M183" s="8">
        <f t="shared" si="30"/>
        <v>0</v>
      </c>
      <c r="N183" s="9">
        <f t="shared" si="31"/>
        <v>192.06988246141265</v>
      </c>
      <c r="O183" s="10"/>
    </row>
    <row r="184" spans="1:15">
      <c r="A184" s="49">
        <f t="shared" si="32"/>
        <v>44741</v>
      </c>
      <c r="B184" s="36">
        <v>187.82048734125596</v>
      </c>
      <c r="C184" s="31">
        <v>1.7457881906890571</v>
      </c>
      <c r="D184" s="7">
        <f t="shared" si="22"/>
        <v>-1.7295510496143114</v>
      </c>
      <c r="E184" s="7">
        <f t="shared" si="23"/>
        <v>-0.23754909708817265</v>
      </c>
      <c r="F184" s="10"/>
      <c r="G184" s="7">
        <f t="shared" si="24"/>
        <v>7.2808150854488103</v>
      </c>
      <c r="H184" s="7">
        <f t="shared" si="25"/>
        <v>7.2808150854488103</v>
      </c>
      <c r="I184" s="7">
        <f t="shared" si="26"/>
        <v>82.179512658744073</v>
      </c>
      <c r="J184" s="8">
        <f t="shared" si="27"/>
        <v>0</v>
      </c>
      <c r="K184" s="8">
        <f t="shared" si="28"/>
        <v>0</v>
      </c>
      <c r="L184" s="8">
        <f t="shared" si="29"/>
        <v>187.82048734125593</v>
      </c>
      <c r="M184" s="8">
        <f t="shared" si="30"/>
        <v>0</v>
      </c>
      <c r="N184" s="9">
        <f t="shared" si="31"/>
        <v>187.82048734125593</v>
      </c>
      <c r="O184" s="10"/>
    </row>
    <row r="185" spans="1:15">
      <c r="A185" s="49">
        <f t="shared" si="32"/>
        <v>44742</v>
      </c>
      <c r="B185" s="36">
        <v>206.12776692647253</v>
      </c>
      <c r="C185" s="31">
        <v>1.0894778694060829</v>
      </c>
      <c r="D185" s="7">
        <f t="shared" si="22"/>
        <v>-0.97814877266940725</v>
      </c>
      <c r="E185" s="7">
        <f t="shared" si="23"/>
        <v>-0.47977808041942693</v>
      </c>
      <c r="F185" s="10"/>
      <c r="G185" s="7">
        <f t="shared" si="24"/>
        <v>2.0387525245302984</v>
      </c>
      <c r="H185" s="7">
        <f t="shared" si="25"/>
        <v>2.0387525245302984</v>
      </c>
      <c r="I185" s="7">
        <f t="shared" si="26"/>
        <v>63.872233073527482</v>
      </c>
      <c r="J185" s="8">
        <f t="shared" si="27"/>
        <v>0</v>
      </c>
      <c r="K185" s="8">
        <f t="shared" si="28"/>
        <v>0</v>
      </c>
      <c r="L185" s="8">
        <f t="shared" si="29"/>
        <v>206.12776692647253</v>
      </c>
      <c r="M185" s="8">
        <f t="shared" si="30"/>
        <v>0</v>
      </c>
      <c r="N185" s="9">
        <f t="shared" si="31"/>
        <v>206.12776692647253</v>
      </c>
      <c r="O185" s="10"/>
    </row>
    <row r="186" spans="1:15">
      <c r="A186" s="49">
        <f t="shared" si="32"/>
        <v>44743</v>
      </c>
      <c r="B186" s="36">
        <v>223.67808698867123</v>
      </c>
      <c r="C186" s="31">
        <v>2.2323303437421118</v>
      </c>
      <c r="D186" s="7">
        <f t="shared" si="22"/>
        <v>-1.6144912299002308</v>
      </c>
      <c r="E186" s="7">
        <f t="shared" si="23"/>
        <v>-1.5416604140234693</v>
      </c>
      <c r="F186" s="10"/>
      <c r="G186" s="7">
        <f t="shared" si="24"/>
        <v>1.0472418019002547</v>
      </c>
      <c r="H186" s="7">
        <f t="shared" si="25"/>
        <v>1.0472418019002547</v>
      </c>
      <c r="I186" s="7">
        <f t="shared" si="26"/>
        <v>46.321913011328782</v>
      </c>
      <c r="J186" s="8">
        <f t="shared" si="27"/>
        <v>0</v>
      </c>
      <c r="K186" s="8">
        <f t="shared" si="28"/>
        <v>0</v>
      </c>
      <c r="L186" s="8">
        <f t="shared" si="29"/>
        <v>223.67808698867123</v>
      </c>
      <c r="M186" s="8">
        <f t="shared" si="30"/>
        <v>0</v>
      </c>
      <c r="N186" s="9">
        <f t="shared" si="31"/>
        <v>223.67808698867123</v>
      </c>
      <c r="O186" s="10"/>
    </row>
    <row r="187" spans="1:15">
      <c r="A187" s="49">
        <f t="shared" si="32"/>
        <v>44744</v>
      </c>
      <c r="B187" s="36">
        <v>213.36136493132591</v>
      </c>
      <c r="C187" s="31">
        <v>2.3665903230021197</v>
      </c>
      <c r="D187" s="7">
        <f t="shared" si="22"/>
        <v>-1.9766208897417223</v>
      </c>
      <c r="E187" s="7">
        <f t="shared" si="23"/>
        <v>-1.3014298348984934</v>
      </c>
      <c r="F187" s="10"/>
      <c r="G187" s="7">
        <f t="shared" si="24"/>
        <v>1.5188071125600799</v>
      </c>
      <c r="H187" s="7">
        <f t="shared" si="25"/>
        <v>1.5188071125600799</v>
      </c>
      <c r="I187" s="7">
        <f t="shared" si="26"/>
        <v>56.638635068674105</v>
      </c>
      <c r="J187" s="8">
        <f t="shared" si="27"/>
        <v>0</v>
      </c>
      <c r="K187" s="8">
        <f t="shared" si="28"/>
        <v>0</v>
      </c>
      <c r="L187" s="8">
        <f t="shared" si="29"/>
        <v>213.36136493132591</v>
      </c>
      <c r="M187" s="8">
        <f t="shared" si="30"/>
        <v>0</v>
      </c>
      <c r="N187" s="9">
        <f t="shared" si="31"/>
        <v>213.36136493132591</v>
      </c>
      <c r="O187" s="10"/>
    </row>
    <row r="188" spans="1:15">
      <c r="A188" s="49">
        <f t="shared" si="32"/>
        <v>44745</v>
      </c>
      <c r="B188" s="36">
        <v>252.53508117699917</v>
      </c>
      <c r="C188" s="31">
        <v>1.2796451574100061</v>
      </c>
      <c r="D188" s="7">
        <f t="shared" si="22"/>
        <v>-0.38404940724941244</v>
      </c>
      <c r="E188" s="7">
        <f t="shared" si="23"/>
        <v>-1.2206546529114015</v>
      </c>
      <c r="F188" s="10"/>
      <c r="G188" s="7">
        <f t="shared" si="24"/>
        <v>0.31462576768409517</v>
      </c>
      <c r="H188" s="7">
        <f t="shared" si="25"/>
        <v>0.31462576768409517</v>
      </c>
      <c r="I188" s="7">
        <f t="shared" si="26"/>
        <v>17.464918823000833</v>
      </c>
      <c r="J188" s="8">
        <f t="shared" si="27"/>
        <v>0</v>
      </c>
      <c r="K188" s="8">
        <f t="shared" si="28"/>
        <v>0</v>
      </c>
      <c r="L188" s="8">
        <f t="shared" si="29"/>
        <v>252.53508117699917</v>
      </c>
      <c r="M188" s="8">
        <f t="shared" si="30"/>
        <v>0</v>
      </c>
      <c r="N188" s="9">
        <f t="shared" si="31"/>
        <v>252.53508117699917</v>
      </c>
      <c r="O188" s="10"/>
    </row>
    <row r="189" spans="1:15">
      <c r="A189" s="49">
        <f t="shared" si="32"/>
        <v>44746</v>
      </c>
      <c r="B189" s="36">
        <v>256.64557364188164</v>
      </c>
      <c r="C189" s="31">
        <v>1.6234060390136293</v>
      </c>
      <c r="D189" s="7">
        <f t="shared" si="22"/>
        <v>-0.37496470740456134</v>
      </c>
      <c r="E189" s="7">
        <f t="shared" si="23"/>
        <v>-1.5795089856366546</v>
      </c>
      <c r="F189" s="10"/>
      <c r="G189" s="7">
        <f t="shared" si="24"/>
        <v>0.237393209417814</v>
      </c>
      <c r="H189" s="7">
        <f t="shared" si="25"/>
        <v>0.237393209417814</v>
      </c>
      <c r="I189" s="7">
        <f t="shared" si="26"/>
        <v>13.354426358118383</v>
      </c>
      <c r="J189" s="8">
        <f t="shared" si="27"/>
        <v>0</v>
      </c>
      <c r="K189" s="8">
        <f t="shared" si="28"/>
        <v>0</v>
      </c>
      <c r="L189" s="8">
        <f t="shared" si="29"/>
        <v>256.64557364188164</v>
      </c>
      <c r="M189" s="8">
        <f t="shared" si="30"/>
        <v>0</v>
      </c>
      <c r="N189" s="9">
        <f t="shared" si="31"/>
        <v>256.64557364188164</v>
      </c>
      <c r="O189" s="10"/>
    </row>
    <row r="190" spans="1:15">
      <c r="A190" s="49">
        <f t="shared" si="32"/>
        <v>44747</v>
      </c>
      <c r="B190" s="36">
        <v>297.56699389735849</v>
      </c>
      <c r="C190" s="31">
        <v>0.91009872276694603</v>
      </c>
      <c r="D190" s="7">
        <f t="shared" si="22"/>
        <v>0.42118044447095421</v>
      </c>
      <c r="E190" s="7">
        <f t="shared" si="23"/>
        <v>-0.80677550680302379</v>
      </c>
      <c r="F190" s="10"/>
      <c r="G190" s="7">
        <f t="shared" si="24"/>
        <v>-0.52205407938070492</v>
      </c>
      <c r="H190" s="7">
        <f t="shared" si="25"/>
        <v>0.52205407938070492</v>
      </c>
      <c r="I190" s="7">
        <f t="shared" si="26"/>
        <v>27.566993897358493</v>
      </c>
      <c r="J190" s="8">
        <f t="shared" si="27"/>
        <v>0</v>
      </c>
      <c r="K190" s="8">
        <f t="shared" si="28"/>
        <v>0</v>
      </c>
      <c r="L190" s="8">
        <f t="shared" si="29"/>
        <v>0</v>
      </c>
      <c r="M190" s="8">
        <f t="shared" si="30"/>
        <v>297.56699389735849</v>
      </c>
      <c r="N190" s="9">
        <f t="shared" si="31"/>
        <v>297.56699389735849</v>
      </c>
      <c r="O190" s="10"/>
    </row>
    <row r="191" spans="1:15">
      <c r="A191" s="49">
        <f t="shared" si="32"/>
        <v>44748</v>
      </c>
      <c r="B191" s="36">
        <v>275.52388901519083</v>
      </c>
      <c r="C191" s="31">
        <v>1.4494909808775243</v>
      </c>
      <c r="D191" s="7">
        <f t="shared" si="22"/>
        <v>0.1395291130414881</v>
      </c>
      <c r="E191" s="7">
        <f t="shared" si="23"/>
        <v>-1.4427597617965171</v>
      </c>
      <c r="F191" s="10"/>
      <c r="G191" s="7">
        <f t="shared" si="24"/>
        <v>-9.6709872798051391E-2</v>
      </c>
      <c r="H191" s="7">
        <f t="shared" si="25"/>
        <v>9.6709872798051391E-2</v>
      </c>
      <c r="I191" s="7">
        <f t="shared" si="26"/>
        <v>5.5238890151908224</v>
      </c>
      <c r="J191" s="8">
        <f t="shared" si="27"/>
        <v>0</v>
      </c>
      <c r="K191" s="8">
        <f t="shared" si="28"/>
        <v>0</v>
      </c>
      <c r="L191" s="8">
        <f t="shared" si="29"/>
        <v>0</v>
      </c>
      <c r="M191" s="8">
        <f t="shared" si="30"/>
        <v>275.52388901519083</v>
      </c>
      <c r="N191" s="9">
        <f t="shared" si="31"/>
        <v>275.52388901519083</v>
      </c>
      <c r="O191" s="10"/>
    </row>
    <row r="192" spans="1:15">
      <c r="A192" s="49">
        <f t="shared" si="32"/>
        <v>44749</v>
      </c>
      <c r="B192" s="36">
        <v>338.75890353826486</v>
      </c>
      <c r="C192" s="31">
        <v>1.4125660641868889</v>
      </c>
      <c r="D192" s="7">
        <f t="shared" si="22"/>
        <v>1.3166022295661826</v>
      </c>
      <c r="E192" s="7">
        <f t="shared" si="23"/>
        <v>-0.51176308463369558</v>
      </c>
      <c r="F192" s="10"/>
      <c r="G192" s="7">
        <f t="shared" si="24"/>
        <v>-2.5726791734276149</v>
      </c>
      <c r="H192" s="7">
        <f t="shared" si="25"/>
        <v>2.5726791734276149</v>
      </c>
      <c r="I192" s="7">
        <f t="shared" si="26"/>
        <v>68.75890353826486</v>
      </c>
      <c r="J192" s="8">
        <f t="shared" si="27"/>
        <v>0</v>
      </c>
      <c r="K192" s="8">
        <f t="shared" si="28"/>
        <v>0</v>
      </c>
      <c r="L192" s="8">
        <f t="shared" si="29"/>
        <v>0</v>
      </c>
      <c r="M192" s="8">
        <f t="shared" si="30"/>
        <v>338.75890353826486</v>
      </c>
      <c r="N192" s="9">
        <f t="shared" si="31"/>
        <v>338.75890353826486</v>
      </c>
      <c r="O192" s="10"/>
    </row>
    <row r="193" spans="1:15">
      <c r="A193" s="49">
        <f t="shared" si="32"/>
        <v>44750</v>
      </c>
      <c r="B193" s="36">
        <v>337.11977091787912</v>
      </c>
      <c r="C193" s="31">
        <v>1.1623669656821465</v>
      </c>
      <c r="D193" s="7">
        <f t="shared" si="22"/>
        <v>1.0709114966931323</v>
      </c>
      <c r="E193" s="7">
        <f t="shared" si="23"/>
        <v>-0.45193531523835978</v>
      </c>
      <c r="F193" s="10"/>
      <c r="G193" s="7">
        <f t="shared" si="24"/>
        <v>-2.3696123329691816</v>
      </c>
      <c r="H193" s="7">
        <f t="shared" si="25"/>
        <v>2.3696123329691816</v>
      </c>
      <c r="I193" s="7">
        <f t="shared" si="26"/>
        <v>67.119770917879123</v>
      </c>
      <c r="J193" s="8">
        <f t="shared" si="27"/>
        <v>0</v>
      </c>
      <c r="K193" s="8">
        <f t="shared" si="28"/>
        <v>0</v>
      </c>
      <c r="L193" s="8">
        <f t="shared" si="29"/>
        <v>0</v>
      </c>
      <c r="M193" s="8">
        <f t="shared" si="30"/>
        <v>337.11977091787912</v>
      </c>
      <c r="N193" s="9">
        <f t="shared" si="31"/>
        <v>337.11977091787912</v>
      </c>
      <c r="O193" s="10"/>
    </row>
    <row r="194" spans="1:15">
      <c r="A194" s="49">
        <f t="shared" si="32"/>
        <v>44751</v>
      </c>
      <c r="B194" s="36">
        <v>357.7625068483822</v>
      </c>
      <c r="C194" s="31">
        <v>1.6223194791665732</v>
      </c>
      <c r="D194" s="7">
        <f t="shared" si="22"/>
        <v>1.6210825940650482</v>
      </c>
      <c r="E194" s="7">
        <f t="shared" si="23"/>
        <v>-6.3338106244466771E-2</v>
      </c>
      <c r="F194" s="10"/>
      <c r="G194" s="7">
        <f t="shared" si="24"/>
        <v>-25.59411214171984</v>
      </c>
      <c r="H194" s="7">
        <f t="shared" si="25"/>
        <v>25.59411214171984</v>
      </c>
      <c r="I194" s="7">
        <f t="shared" si="26"/>
        <v>87.762506848382188</v>
      </c>
      <c r="J194" s="8">
        <f t="shared" si="27"/>
        <v>0</v>
      </c>
      <c r="K194" s="8">
        <f t="shared" si="28"/>
        <v>0</v>
      </c>
      <c r="L194" s="8">
        <f t="shared" si="29"/>
        <v>0</v>
      </c>
      <c r="M194" s="8">
        <f t="shared" si="30"/>
        <v>357.7625068483822</v>
      </c>
      <c r="N194" s="9">
        <f t="shared" si="31"/>
        <v>357.7625068483822</v>
      </c>
      <c r="O194" s="10"/>
    </row>
    <row r="195" spans="1:15">
      <c r="A195" s="49">
        <f t="shared" si="32"/>
        <v>44752</v>
      </c>
      <c r="B195" s="36">
        <v>263.19111964816904</v>
      </c>
      <c r="C195" s="31">
        <v>0.58385661315066484</v>
      </c>
      <c r="D195" s="7">
        <f t="shared" si="22"/>
        <v>-6.9220795259010745E-2</v>
      </c>
      <c r="E195" s="7">
        <f t="shared" si="23"/>
        <v>-0.57973875687543541</v>
      </c>
      <c r="F195" s="10"/>
      <c r="G195" s="7">
        <f t="shared" si="24"/>
        <v>0.11939997876299265</v>
      </c>
      <c r="H195" s="7">
        <f t="shared" si="25"/>
        <v>0.11939997876299265</v>
      </c>
      <c r="I195" s="7">
        <f t="shared" si="26"/>
        <v>6.8088803518309682</v>
      </c>
      <c r="J195" s="8">
        <f t="shared" si="27"/>
        <v>0</v>
      </c>
      <c r="K195" s="8">
        <f t="shared" si="28"/>
        <v>0</v>
      </c>
      <c r="L195" s="8">
        <f t="shared" si="29"/>
        <v>263.19111964816904</v>
      </c>
      <c r="M195" s="8">
        <f t="shared" si="30"/>
        <v>0</v>
      </c>
      <c r="N195" s="9">
        <f t="shared" si="31"/>
        <v>263.19111964816904</v>
      </c>
      <c r="O195" s="10"/>
    </row>
    <row r="196" spans="1:15">
      <c r="A196" s="49">
        <f t="shared" si="32"/>
        <v>44753</v>
      </c>
      <c r="B196" s="36">
        <v>207.16103256121954</v>
      </c>
      <c r="C196" s="31">
        <v>1.0611751154757989</v>
      </c>
      <c r="D196" s="7">
        <f t="shared" si="22"/>
        <v>-0.94415619917661853</v>
      </c>
      <c r="E196" s="7">
        <f t="shared" si="23"/>
        <v>-0.48441892743929477</v>
      </c>
      <c r="F196" s="10"/>
      <c r="G196" s="7">
        <f t="shared" si="24"/>
        <v>1.9490489444075985</v>
      </c>
      <c r="H196" s="7">
        <f t="shared" si="25"/>
        <v>1.9490489444075985</v>
      </c>
      <c r="I196" s="7">
        <f t="shared" si="26"/>
        <v>62.83896743878045</v>
      </c>
      <c r="J196" s="8">
        <f t="shared" si="27"/>
        <v>0</v>
      </c>
      <c r="K196" s="8">
        <f t="shared" si="28"/>
        <v>0</v>
      </c>
      <c r="L196" s="8">
        <f t="shared" si="29"/>
        <v>207.16103256121954</v>
      </c>
      <c r="M196" s="8">
        <f t="shared" si="30"/>
        <v>0</v>
      </c>
      <c r="N196" s="9">
        <f t="shared" si="31"/>
        <v>207.16103256121954</v>
      </c>
      <c r="O196" s="10"/>
    </row>
    <row r="197" spans="1:15">
      <c r="A197" s="49">
        <f t="shared" si="32"/>
        <v>44754</v>
      </c>
      <c r="B197" s="36">
        <v>220.27384854088169</v>
      </c>
      <c r="C197" s="31">
        <v>0.89763227116504984</v>
      </c>
      <c r="D197" s="7">
        <f t="shared" si="22"/>
        <v>-0.6848606269146168</v>
      </c>
      <c r="E197" s="7">
        <f t="shared" si="23"/>
        <v>-0.5802668489057804</v>
      </c>
      <c r="F197" s="10"/>
      <c r="G197" s="7">
        <f t="shared" si="24"/>
        <v>1.1802511692785325</v>
      </c>
      <c r="H197" s="7">
        <f t="shared" si="25"/>
        <v>1.1802511692785325</v>
      </c>
      <c r="I197" s="7">
        <f t="shared" si="26"/>
        <v>49.726151459118334</v>
      </c>
      <c r="J197" s="8">
        <f t="shared" si="27"/>
        <v>0</v>
      </c>
      <c r="K197" s="8">
        <f t="shared" si="28"/>
        <v>0</v>
      </c>
      <c r="L197" s="8">
        <f t="shared" si="29"/>
        <v>220.27384854088166</v>
      </c>
      <c r="M197" s="8">
        <f t="shared" si="30"/>
        <v>0</v>
      </c>
      <c r="N197" s="9">
        <f t="shared" si="31"/>
        <v>220.27384854088166</v>
      </c>
      <c r="O197" s="10"/>
    </row>
    <row r="198" spans="1:15">
      <c r="A198" s="49">
        <f t="shared" si="32"/>
        <v>44755</v>
      </c>
      <c r="B198" s="36">
        <v>345.96702310490451</v>
      </c>
      <c r="C198" s="31">
        <v>1.1450196723860806</v>
      </c>
      <c r="D198" s="7">
        <f t="shared" ref="D198:D261" si="33">IF(C198&gt;0,C198*COS(B198*(PI()/180)),$H$1)</f>
        <v>1.1108480786961932</v>
      </c>
      <c r="E198" s="7">
        <f t="shared" ref="E198:E261" si="34">IF(C198&gt;0,C198*SIN(B198*(PI()/180)),$H$1)</f>
        <v>-0.27764473020049091</v>
      </c>
      <c r="F198" s="10"/>
      <c r="G198" s="7">
        <f t="shared" ref="G198:G261" si="35">D198/E198</f>
        <v>-4.0009694327496694</v>
      </c>
      <c r="H198" s="7">
        <f t="shared" ref="H198:H261" si="36">IF(G198&lt;0,-1*G198,G198)</f>
        <v>4.0009694327496694</v>
      </c>
      <c r="I198" s="7">
        <f t="shared" ref="I198:I261" si="37">ATAN(H198)*180/PI()</f>
        <v>75.967023104904513</v>
      </c>
      <c r="J198" s="8">
        <f t="shared" ref="J198:J261" si="38">IF(AND(D198&gt;0,E198&gt;0),90-I198,0)</f>
        <v>0</v>
      </c>
      <c r="K198" s="8">
        <f t="shared" ref="K198:K261" si="39">IF(AND(D198&lt;0,E198&gt;0),90+I198,0)</f>
        <v>0</v>
      </c>
      <c r="L198" s="8">
        <f t="shared" ref="L198:L261" si="40">IF(AND(D198&lt;0,E198&lt;0),270-I198,0)</f>
        <v>0</v>
      </c>
      <c r="M198" s="8">
        <f t="shared" ref="M198:M261" si="41">IF(AND(D198&gt;0,E198&lt;0),270+I198,0)</f>
        <v>345.96702310490451</v>
      </c>
      <c r="N198" s="9">
        <f t="shared" ref="N198:N261" si="42">MAX(J198:M198)</f>
        <v>345.96702310490451</v>
      </c>
      <c r="O198" s="10"/>
    </row>
    <row r="199" spans="1:15">
      <c r="A199" s="49">
        <f t="shared" ref="A199:A262" si="43">A198+1</f>
        <v>44756</v>
      </c>
      <c r="B199" s="36">
        <v>352.78161650242612</v>
      </c>
      <c r="C199" s="31">
        <v>2.0171012317243782</v>
      </c>
      <c r="D199" s="7">
        <f t="shared" si="33"/>
        <v>2.0011145683487213</v>
      </c>
      <c r="E199" s="7">
        <f t="shared" si="34"/>
        <v>-0.25345189556701847</v>
      </c>
      <c r="F199" s="10"/>
      <c r="G199" s="7">
        <f t="shared" si="35"/>
        <v>-7.8954413178558411</v>
      </c>
      <c r="H199" s="7">
        <f t="shared" si="36"/>
        <v>7.8954413178558411</v>
      </c>
      <c r="I199" s="7">
        <f t="shared" si="37"/>
        <v>82.781616502426118</v>
      </c>
      <c r="J199" s="8">
        <f t="shared" si="38"/>
        <v>0</v>
      </c>
      <c r="K199" s="8">
        <f t="shared" si="39"/>
        <v>0</v>
      </c>
      <c r="L199" s="8">
        <f t="shared" si="40"/>
        <v>0</v>
      </c>
      <c r="M199" s="8">
        <f t="shared" si="41"/>
        <v>352.78161650242612</v>
      </c>
      <c r="N199" s="9">
        <f t="shared" si="42"/>
        <v>352.78161650242612</v>
      </c>
      <c r="O199" s="10"/>
    </row>
    <row r="200" spans="1:15">
      <c r="A200" s="49">
        <f t="shared" si="43"/>
        <v>44757</v>
      </c>
      <c r="B200" s="36">
        <v>283.35932706128051</v>
      </c>
      <c r="C200" s="31">
        <v>1.0242999493270888</v>
      </c>
      <c r="D200" s="7">
        <f t="shared" si="33"/>
        <v>0.23667197477444113</v>
      </c>
      <c r="E200" s="7">
        <f t="shared" si="34"/>
        <v>-0.99658254176352246</v>
      </c>
      <c r="F200" s="10"/>
      <c r="G200" s="7">
        <f t="shared" si="35"/>
        <v>-0.23748356493947156</v>
      </c>
      <c r="H200" s="7">
        <f t="shared" si="36"/>
        <v>0.23748356493947156</v>
      </c>
      <c r="I200" s="7">
        <f t="shared" si="37"/>
        <v>13.359327061280519</v>
      </c>
      <c r="J200" s="8">
        <f t="shared" si="38"/>
        <v>0</v>
      </c>
      <c r="K200" s="8">
        <f t="shared" si="39"/>
        <v>0</v>
      </c>
      <c r="L200" s="8">
        <f t="shared" si="40"/>
        <v>0</v>
      </c>
      <c r="M200" s="8">
        <f t="shared" si="41"/>
        <v>283.35932706128051</v>
      </c>
      <c r="N200" s="9">
        <f t="shared" si="42"/>
        <v>283.35932706128051</v>
      </c>
      <c r="O200" s="10"/>
    </row>
    <row r="201" spans="1:15">
      <c r="A201" s="49">
        <f t="shared" si="43"/>
        <v>44758</v>
      </c>
      <c r="B201" s="36">
        <v>224.83520390927265</v>
      </c>
      <c r="C201" s="31">
        <v>0.422780579586642</v>
      </c>
      <c r="D201" s="7">
        <f t="shared" si="33"/>
        <v>-0.29980963021127521</v>
      </c>
      <c r="E201" s="7">
        <f t="shared" si="34"/>
        <v>-0.29808992621052349</v>
      </c>
      <c r="F201" s="10"/>
      <c r="G201" s="7">
        <f t="shared" si="35"/>
        <v>1.0057690778840249</v>
      </c>
      <c r="H201" s="7">
        <f t="shared" si="36"/>
        <v>1.0057690778840249</v>
      </c>
      <c r="I201" s="7">
        <f t="shared" si="37"/>
        <v>45.164796090727364</v>
      </c>
      <c r="J201" s="8">
        <f t="shared" si="38"/>
        <v>0</v>
      </c>
      <c r="K201" s="8">
        <f t="shared" si="39"/>
        <v>0</v>
      </c>
      <c r="L201" s="8">
        <f t="shared" si="40"/>
        <v>224.83520390927265</v>
      </c>
      <c r="M201" s="8">
        <f t="shared" si="41"/>
        <v>0</v>
      </c>
      <c r="N201" s="9">
        <f t="shared" si="42"/>
        <v>224.83520390927265</v>
      </c>
      <c r="O201" s="10"/>
    </row>
    <row r="202" spans="1:15">
      <c r="A202" s="49">
        <f t="shared" si="43"/>
        <v>44759</v>
      </c>
      <c r="B202" s="36">
        <v>146.69684085626477</v>
      </c>
      <c r="C202" s="31">
        <v>1.025498344076454</v>
      </c>
      <c r="D202" s="7">
        <f t="shared" si="33"/>
        <v>-0.85708802014486973</v>
      </c>
      <c r="E202" s="7">
        <f t="shared" si="34"/>
        <v>0.56306924922934343</v>
      </c>
      <c r="F202" s="10"/>
      <c r="G202" s="7">
        <f t="shared" si="35"/>
        <v>-1.5221716002391203</v>
      </c>
      <c r="H202" s="7">
        <f t="shared" si="36"/>
        <v>1.5221716002391203</v>
      </c>
      <c r="I202" s="7">
        <f t="shared" si="37"/>
        <v>56.696840856264764</v>
      </c>
      <c r="J202" s="8">
        <f t="shared" si="38"/>
        <v>0</v>
      </c>
      <c r="K202" s="8">
        <f t="shared" si="39"/>
        <v>146.69684085626477</v>
      </c>
      <c r="L202" s="8">
        <f t="shared" si="40"/>
        <v>0</v>
      </c>
      <c r="M202" s="8">
        <f t="shared" si="41"/>
        <v>0</v>
      </c>
      <c r="N202" s="9">
        <f t="shared" si="42"/>
        <v>146.69684085626477</v>
      </c>
      <c r="O202" s="10"/>
    </row>
    <row r="203" spans="1:15">
      <c r="A203" s="49">
        <f t="shared" si="43"/>
        <v>44760</v>
      </c>
      <c r="B203" s="36">
        <v>183.92595870949108</v>
      </c>
      <c r="C203" s="31">
        <v>0.82841684292377604</v>
      </c>
      <c r="D203" s="7">
        <f t="shared" si="33"/>
        <v>-0.82647284773155083</v>
      </c>
      <c r="E203" s="7">
        <f t="shared" si="34"/>
        <v>-5.6719464051568101E-2</v>
      </c>
      <c r="F203" s="10"/>
      <c r="G203" s="7">
        <f t="shared" si="35"/>
        <v>14.571238666503261</v>
      </c>
      <c r="H203" s="7">
        <f t="shared" si="36"/>
        <v>14.571238666503261</v>
      </c>
      <c r="I203" s="7">
        <f t="shared" si="37"/>
        <v>86.074041290508916</v>
      </c>
      <c r="J203" s="8">
        <f t="shared" si="38"/>
        <v>0</v>
      </c>
      <c r="K203" s="8">
        <f t="shared" si="39"/>
        <v>0</v>
      </c>
      <c r="L203" s="8">
        <f t="shared" si="40"/>
        <v>183.92595870949108</v>
      </c>
      <c r="M203" s="8">
        <f t="shared" si="41"/>
        <v>0</v>
      </c>
      <c r="N203" s="9">
        <f t="shared" si="42"/>
        <v>183.92595870949108</v>
      </c>
      <c r="O203" s="10"/>
    </row>
    <row r="204" spans="1:15">
      <c r="A204" s="49">
        <f t="shared" si="43"/>
        <v>44761</v>
      </c>
      <c r="B204" s="36">
        <v>184.29259826226712</v>
      </c>
      <c r="C204" s="31">
        <v>1.0987061940502467</v>
      </c>
      <c r="D204" s="7">
        <f t="shared" si="33"/>
        <v>-1.0956241158589783</v>
      </c>
      <c r="E204" s="7">
        <f t="shared" si="34"/>
        <v>-8.2238054406767944E-2</v>
      </c>
      <c r="F204" s="10"/>
      <c r="G204" s="7">
        <f t="shared" si="35"/>
        <v>13.322592852692923</v>
      </c>
      <c r="H204" s="7">
        <f t="shared" si="36"/>
        <v>13.322592852692923</v>
      </c>
      <c r="I204" s="7">
        <f t="shared" si="37"/>
        <v>85.707401737732894</v>
      </c>
      <c r="J204" s="8">
        <f t="shared" si="38"/>
        <v>0</v>
      </c>
      <c r="K204" s="8">
        <f t="shared" si="39"/>
        <v>0</v>
      </c>
      <c r="L204" s="8">
        <f t="shared" si="40"/>
        <v>184.29259826226712</v>
      </c>
      <c r="M204" s="8">
        <f t="shared" si="41"/>
        <v>0</v>
      </c>
      <c r="N204" s="9">
        <f t="shared" si="42"/>
        <v>184.29259826226712</v>
      </c>
      <c r="O204" s="10"/>
    </row>
    <row r="205" spans="1:15">
      <c r="A205" s="49">
        <f t="shared" si="43"/>
        <v>44762</v>
      </c>
      <c r="B205" s="36">
        <v>230.13913047224841</v>
      </c>
      <c r="C205" s="31">
        <v>1.8858896707600334</v>
      </c>
      <c r="D205" s="7">
        <f t="shared" si="33"/>
        <v>-1.2087148599396971</v>
      </c>
      <c r="E205" s="7">
        <f t="shared" si="34"/>
        <v>-1.4476146716721083</v>
      </c>
      <c r="F205" s="10"/>
      <c r="G205" s="7">
        <f t="shared" si="35"/>
        <v>0.83497002592791958</v>
      </c>
      <c r="H205" s="7">
        <f t="shared" si="36"/>
        <v>0.83497002592791958</v>
      </c>
      <c r="I205" s="7">
        <f t="shared" si="37"/>
        <v>39.860869527751603</v>
      </c>
      <c r="J205" s="8">
        <f t="shared" si="38"/>
        <v>0</v>
      </c>
      <c r="K205" s="8">
        <f t="shared" si="39"/>
        <v>0</v>
      </c>
      <c r="L205" s="8">
        <f t="shared" si="40"/>
        <v>230.13913047224838</v>
      </c>
      <c r="M205" s="8">
        <f t="shared" si="41"/>
        <v>0</v>
      </c>
      <c r="N205" s="9">
        <f t="shared" si="42"/>
        <v>230.13913047224838</v>
      </c>
      <c r="O205" s="10"/>
    </row>
    <row r="206" spans="1:15">
      <c r="A206" s="49">
        <f t="shared" si="43"/>
        <v>44763</v>
      </c>
      <c r="B206" s="36">
        <v>38.014573120323135</v>
      </c>
      <c r="C206" s="31">
        <v>0.90922282943095845</v>
      </c>
      <c r="D206" s="7">
        <f t="shared" si="33"/>
        <v>0.71633496605833813</v>
      </c>
      <c r="E206" s="7">
        <f t="shared" si="34"/>
        <v>0.55995568571150101</v>
      </c>
      <c r="F206" s="10"/>
      <c r="G206" s="7">
        <f t="shared" si="35"/>
        <v>1.2792708143469169</v>
      </c>
      <c r="H206" s="7">
        <f t="shared" si="36"/>
        <v>1.2792708143469169</v>
      </c>
      <c r="I206" s="7">
        <f t="shared" si="37"/>
        <v>51.985426879676872</v>
      </c>
      <c r="J206" s="8">
        <f t="shared" si="38"/>
        <v>38.014573120323128</v>
      </c>
      <c r="K206" s="8">
        <f t="shared" si="39"/>
        <v>0</v>
      </c>
      <c r="L206" s="8">
        <f t="shared" si="40"/>
        <v>0</v>
      </c>
      <c r="M206" s="8">
        <f t="shared" si="41"/>
        <v>0</v>
      </c>
      <c r="N206" s="9">
        <f t="shared" si="42"/>
        <v>38.014573120323128</v>
      </c>
      <c r="O206" s="10"/>
    </row>
    <row r="207" spans="1:15">
      <c r="A207" s="49">
        <f t="shared" si="43"/>
        <v>44764</v>
      </c>
      <c r="B207" s="36">
        <v>96.544750558240636</v>
      </c>
      <c r="C207" s="31">
        <v>1.1325153607295124</v>
      </c>
      <c r="D207" s="7">
        <f t="shared" si="33"/>
        <v>-0.12908319828772438</v>
      </c>
      <c r="E207" s="7">
        <f t="shared" si="34"/>
        <v>1.1251349120030494</v>
      </c>
      <c r="F207" s="10"/>
      <c r="G207" s="7">
        <f t="shared" si="35"/>
        <v>-0.11472686245058454</v>
      </c>
      <c r="H207" s="7">
        <f t="shared" si="36"/>
        <v>0.11472686245058454</v>
      </c>
      <c r="I207" s="7">
        <f t="shared" si="37"/>
        <v>6.54475055824064</v>
      </c>
      <c r="J207" s="8">
        <f t="shared" si="38"/>
        <v>0</v>
      </c>
      <c r="K207" s="8">
        <f t="shared" si="39"/>
        <v>96.544750558240636</v>
      </c>
      <c r="L207" s="8">
        <f t="shared" si="40"/>
        <v>0</v>
      </c>
      <c r="M207" s="8">
        <f t="shared" si="41"/>
        <v>0</v>
      </c>
      <c r="N207" s="9">
        <f t="shared" si="42"/>
        <v>96.544750558240636</v>
      </c>
      <c r="O207" s="10"/>
    </row>
    <row r="208" spans="1:15">
      <c r="A208" s="49">
        <f t="shared" si="43"/>
        <v>44765</v>
      </c>
      <c r="B208" s="36">
        <v>221.29333232234916</v>
      </c>
      <c r="C208" s="31">
        <v>2.1889425181040423</v>
      </c>
      <c r="D208" s="7">
        <f t="shared" si="33"/>
        <v>-1.6446421176513726</v>
      </c>
      <c r="E208" s="7">
        <f t="shared" si="34"/>
        <v>-1.4445143309814805</v>
      </c>
      <c r="F208" s="10"/>
      <c r="G208" s="7">
        <f t="shared" si="35"/>
        <v>1.1385433030172256</v>
      </c>
      <c r="H208" s="7">
        <f t="shared" si="36"/>
        <v>1.1385433030172256</v>
      </c>
      <c r="I208" s="7">
        <f t="shared" si="37"/>
        <v>48.706667677650856</v>
      </c>
      <c r="J208" s="8">
        <f t="shared" si="38"/>
        <v>0</v>
      </c>
      <c r="K208" s="8">
        <f t="shared" si="39"/>
        <v>0</v>
      </c>
      <c r="L208" s="8">
        <f t="shared" si="40"/>
        <v>221.29333232234916</v>
      </c>
      <c r="M208" s="8">
        <f t="shared" si="41"/>
        <v>0</v>
      </c>
      <c r="N208" s="9">
        <f t="shared" si="42"/>
        <v>221.29333232234916</v>
      </c>
      <c r="O208" s="10"/>
    </row>
    <row r="209" spans="1:15">
      <c r="A209" s="49">
        <f t="shared" si="43"/>
        <v>44766</v>
      </c>
      <c r="B209" s="36">
        <v>214.12923301329599</v>
      </c>
      <c r="C209" s="31">
        <v>3.3968605810943826</v>
      </c>
      <c r="D209" s="7">
        <f t="shared" si="33"/>
        <v>-2.8118334886354099</v>
      </c>
      <c r="E209" s="7">
        <f t="shared" si="34"/>
        <v>-1.9058473809781531</v>
      </c>
      <c r="F209" s="10"/>
      <c r="G209" s="7">
        <f t="shared" si="35"/>
        <v>1.4753718040068196</v>
      </c>
      <c r="H209" s="7">
        <f t="shared" si="36"/>
        <v>1.4753718040068196</v>
      </c>
      <c r="I209" s="7">
        <f t="shared" si="37"/>
        <v>55.870766986704012</v>
      </c>
      <c r="J209" s="8">
        <f t="shared" si="38"/>
        <v>0</v>
      </c>
      <c r="K209" s="8">
        <f t="shared" si="39"/>
        <v>0</v>
      </c>
      <c r="L209" s="8">
        <f t="shared" si="40"/>
        <v>214.12923301329599</v>
      </c>
      <c r="M209" s="8">
        <f t="shared" si="41"/>
        <v>0</v>
      </c>
      <c r="N209" s="9">
        <f t="shared" si="42"/>
        <v>214.12923301329599</v>
      </c>
      <c r="O209" s="10"/>
    </row>
    <row r="210" spans="1:15">
      <c r="A210" s="49">
        <f t="shared" si="43"/>
        <v>44767</v>
      </c>
      <c r="B210" s="36">
        <v>239.56085304144938</v>
      </c>
      <c r="C210" s="31">
        <v>2.5226080110731464</v>
      </c>
      <c r="D210" s="7">
        <f t="shared" si="33"/>
        <v>-1.2780111189825207</v>
      </c>
      <c r="E210" s="7">
        <f t="shared" si="34"/>
        <v>-2.1749112067593614</v>
      </c>
      <c r="F210" s="10"/>
      <c r="G210" s="7">
        <f t="shared" si="35"/>
        <v>0.5876153081609109</v>
      </c>
      <c r="H210" s="7">
        <f t="shared" si="36"/>
        <v>0.5876153081609109</v>
      </c>
      <c r="I210" s="7">
        <f t="shared" si="37"/>
        <v>30.439146958550619</v>
      </c>
      <c r="J210" s="8">
        <f t="shared" si="38"/>
        <v>0</v>
      </c>
      <c r="K210" s="8">
        <f t="shared" si="39"/>
        <v>0</v>
      </c>
      <c r="L210" s="8">
        <f t="shared" si="40"/>
        <v>239.56085304144938</v>
      </c>
      <c r="M210" s="8">
        <f t="shared" si="41"/>
        <v>0</v>
      </c>
      <c r="N210" s="9">
        <f t="shared" si="42"/>
        <v>239.56085304144938</v>
      </c>
      <c r="O210" s="10"/>
    </row>
    <row r="211" spans="1:15">
      <c r="A211" s="49">
        <f t="shared" si="43"/>
        <v>44768</v>
      </c>
      <c r="B211" s="36">
        <v>333.63065753007044</v>
      </c>
      <c r="C211" s="31">
        <v>0.97521069465010435</v>
      </c>
      <c r="D211" s="7">
        <f t="shared" si="33"/>
        <v>0.87373957825048665</v>
      </c>
      <c r="E211" s="7">
        <f t="shared" si="34"/>
        <v>-0.43314552792173749</v>
      </c>
      <c r="F211" s="10"/>
      <c r="G211" s="7">
        <f t="shared" si="35"/>
        <v>-2.0171963507109267</v>
      </c>
      <c r="H211" s="7">
        <f t="shared" si="36"/>
        <v>2.0171963507109267</v>
      </c>
      <c r="I211" s="7">
        <f t="shared" si="37"/>
        <v>63.630657530070458</v>
      </c>
      <c r="J211" s="8">
        <f t="shared" si="38"/>
        <v>0</v>
      </c>
      <c r="K211" s="8">
        <f t="shared" si="39"/>
        <v>0</v>
      </c>
      <c r="L211" s="8">
        <f t="shared" si="40"/>
        <v>0</v>
      </c>
      <c r="M211" s="8">
        <f t="shared" si="41"/>
        <v>333.63065753007044</v>
      </c>
      <c r="N211" s="9">
        <f t="shared" si="42"/>
        <v>333.63065753007044</v>
      </c>
      <c r="O211" s="10"/>
    </row>
    <row r="212" spans="1:15">
      <c r="A212" s="49">
        <f t="shared" si="43"/>
        <v>44769</v>
      </c>
      <c r="B212" s="36">
        <v>137.86856893204745</v>
      </c>
      <c r="C212" s="31">
        <v>0.58221160683966111</v>
      </c>
      <c r="D212" s="7">
        <f t="shared" si="33"/>
        <v>-0.43177275601104786</v>
      </c>
      <c r="E212" s="7">
        <f t="shared" si="34"/>
        <v>0.39056707785660111</v>
      </c>
      <c r="F212" s="10"/>
      <c r="G212" s="7">
        <f t="shared" si="35"/>
        <v>-1.1055021800111264</v>
      </c>
      <c r="H212" s="7">
        <f t="shared" si="36"/>
        <v>1.1055021800111264</v>
      </c>
      <c r="I212" s="7">
        <f t="shared" si="37"/>
        <v>47.868568932047459</v>
      </c>
      <c r="J212" s="8">
        <f t="shared" si="38"/>
        <v>0</v>
      </c>
      <c r="K212" s="8">
        <f t="shared" si="39"/>
        <v>137.86856893204745</v>
      </c>
      <c r="L212" s="8">
        <f t="shared" si="40"/>
        <v>0</v>
      </c>
      <c r="M212" s="8">
        <f t="shared" si="41"/>
        <v>0</v>
      </c>
      <c r="N212" s="9">
        <f t="shared" si="42"/>
        <v>137.86856893204745</v>
      </c>
      <c r="O212" s="10"/>
    </row>
    <row r="213" spans="1:15">
      <c r="A213" s="49">
        <f t="shared" si="43"/>
        <v>44770</v>
      </c>
      <c r="B213" s="36">
        <v>79.160333996888824</v>
      </c>
      <c r="C213" s="31">
        <v>1.3151148740532266</v>
      </c>
      <c r="D213" s="7">
        <f t="shared" si="33"/>
        <v>0.24732222523173461</v>
      </c>
      <c r="E213" s="7">
        <f t="shared" si="34"/>
        <v>1.2916496618133173</v>
      </c>
      <c r="F213" s="10"/>
      <c r="G213" s="7">
        <f t="shared" si="35"/>
        <v>0.19147779196142445</v>
      </c>
      <c r="H213" s="7">
        <f t="shared" si="36"/>
        <v>0.19147779196142445</v>
      </c>
      <c r="I213" s="7">
        <f t="shared" si="37"/>
        <v>10.839666003111175</v>
      </c>
      <c r="J213" s="8">
        <f t="shared" si="38"/>
        <v>79.160333996888824</v>
      </c>
      <c r="K213" s="8">
        <f t="shared" si="39"/>
        <v>0</v>
      </c>
      <c r="L213" s="8">
        <f t="shared" si="40"/>
        <v>0</v>
      </c>
      <c r="M213" s="8">
        <f t="shared" si="41"/>
        <v>0</v>
      </c>
      <c r="N213" s="9">
        <f t="shared" si="42"/>
        <v>79.160333996888824</v>
      </c>
      <c r="O213" s="10"/>
    </row>
    <row r="214" spans="1:15">
      <c r="A214" s="49">
        <f t="shared" si="43"/>
        <v>44771</v>
      </c>
      <c r="B214" s="36">
        <v>51.840780358364988</v>
      </c>
      <c r="C214" s="31">
        <v>0.33627376920179913</v>
      </c>
      <c r="D214" s="7">
        <f t="shared" si="33"/>
        <v>0.20776637971969061</v>
      </c>
      <c r="E214" s="7">
        <f t="shared" si="34"/>
        <v>0.26441100452015648</v>
      </c>
      <c r="F214" s="10"/>
      <c r="G214" s="7">
        <f t="shared" si="35"/>
        <v>0.78577054724608575</v>
      </c>
      <c r="H214" s="7">
        <f t="shared" si="36"/>
        <v>0.78577054724608575</v>
      </c>
      <c r="I214" s="7">
        <f t="shared" si="37"/>
        <v>38.159219641635012</v>
      </c>
      <c r="J214" s="8">
        <f t="shared" si="38"/>
        <v>51.840780358364988</v>
      </c>
      <c r="K214" s="8">
        <f t="shared" si="39"/>
        <v>0</v>
      </c>
      <c r="L214" s="8">
        <f t="shared" si="40"/>
        <v>0</v>
      </c>
      <c r="M214" s="8">
        <f t="shared" si="41"/>
        <v>0</v>
      </c>
      <c r="N214" s="9">
        <f t="shared" si="42"/>
        <v>51.840780358364988</v>
      </c>
      <c r="O214" s="10"/>
    </row>
    <row r="215" spans="1:15">
      <c r="A215" s="49">
        <f t="shared" si="43"/>
        <v>44772</v>
      </c>
      <c r="B215" s="36">
        <v>235.48116164529071</v>
      </c>
      <c r="C215" s="31">
        <v>1.7935593745724783</v>
      </c>
      <c r="D215" s="7">
        <f t="shared" si="33"/>
        <v>-1.0163691539066182</v>
      </c>
      <c r="E215" s="7">
        <f t="shared" si="34"/>
        <v>-1.4777851579657866</v>
      </c>
      <c r="F215" s="10"/>
      <c r="G215" s="7">
        <f t="shared" si="35"/>
        <v>0.68776516561154211</v>
      </c>
      <c r="H215" s="7">
        <f t="shared" si="36"/>
        <v>0.68776516561154211</v>
      </c>
      <c r="I215" s="7">
        <f t="shared" si="37"/>
        <v>34.518838354709281</v>
      </c>
      <c r="J215" s="8">
        <f t="shared" si="38"/>
        <v>0</v>
      </c>
      <c r="K215" s="8">
        <f t="shared" si="39"/>
        <v>0</v>
      </c>
      <c r="L215" s="8">
        <f t="shared" si="40"/>
        <v>235.48116164529071</v>
      </c>
      <c r="M215" s="8">
        <f t="shared" si="41"/>
        <v>0</v>
      </c>
      <c r="N215" s="9">
        <f t="shared" si="42"/>
        <v>235.48116164529071</v>
      </c>
      <c r="O215" s="10"/>
    </row>
    <row r="216" spans="1:15">
      <c r="A216" s="49">
        <f t="shared" si="43"/>
        <v>44773</v>
      </c>
      <c r="B216" s="36">
        <v>245.7307179497196</v>
      </c>
      <c r="C216" s="31">
        <v>1.9613055904712415</v>
      </c>
      <c r="D216" s="7">
        <f t="shared" si="33"/>
        <v>-0.80614694327921632</v>
      </c>
      <c r="E216" s="7">
        <f t="shared" si="34"/>
        <v>-1.7879727976273356</v>
      </c>
      <c r="F216" s="10"/>
      <c r="G216" s="7">
        <f t="shared" si="35"/>
        <v>0.45087204030675654</v>
      </c>
      <c r="H216" s="7">
        <f t="shared" si="36"/>
        <v>0.45087204030675654</v>
      </c>
      <c r="I216" s="7">
        <f t="shared" si="37"/>
        <v>24.269282050280385</v>
      </c>
      <c r="J216" s="8">
        <f t="shared" si="38"/>
        <v>0</v>
      </c>
      <c r="K216" s="8">
        <f t="shared" si="39"/>
        <v>0</v>
      </c>
      <c r="L216" s="8">
        <f t="shared" si="40"/>
        <v>245.7307179497196</v>
      </c>
      <c r="M216" s="8">
        <f t="shared" si="41"/>
        <v>0</v>
      </c>
      <c r="N216" s="9">
        <f t="shared" si="42"/>
        <v>245.7307179497196</v>
      </c>
      <c r="O216" s="10"/>
    </row>
    <row r="217" spans="1:15">
      <c r="A217" s="49">
        <f t="shared" si="43"/>
        <v>44774</v>
      </c>
      <c r="B217" s="36">
        <v>272.78109537388889</v>
      </c>
      <c r="C217" s="31">
        <v>0.79884038426802961</v>
      </c>
      <c r="D217" s="7">
        <f t="shared" si="33"/>
        <v>3.8759905666086988E-2</v>
      </c>
      <c r="E217" s="7">
        <f t="shared" si="34"/>
        <v>-0.79789951074696697</v>
      </c>
      <c r="F217" s="10"/>
      <c r="G217" s="7">
        <f t="shared" si="35"/>
        <v>-4.8577427538213744E-2</v>
      </c>
      <c r="H217" s="7">
        <f t="shared" si="36"/>
        <v>4.8577427538213744E-2</v>
      </c>
      <c r="I217" s="7">
        <f t="shared" si="37"/>
        <v>2.7810953738889084</v>
      </c>
      <c r="J217" s="8">
        <f t="shared" si="38"/>
        <v>0</v>
      </c>
      <c r="K217" s="8">
        <f t="shared" si="39"/>
        <v>0</v>
      </c>
      <c r="L217" s="8">
        <f t="shared" si="40"/>
        <v>0</v>
      </c>
      <c r="M217" s="8">
        <f t="shared" si="41"/>
        <v>272.78109537388889</v>
      </c>
      <c r="N217" s="9">
        <f t="shared" si="42"/>
        <v>272.78109537388889</v>
      </c>
      <c r="O217" s="10"/>
    </row>
    <row r="218" spans="1:15">
      <c r="A218" s="49">
        <f t="shared" si="43"/>
        <v>44775</v>
      </c>
      <c r="B218" s="36">
        <v>219.87387648090987</v>
      </c>
      <c r="C218" s="31">
        <v>2.4296197621190805</v>
      </c>
      <c r="D218" s="7">
        <f t="shared" si="33"/>
        <v>-1.8646299948893219</v>
      </c>
      <c r="E218" s="7">
        <f t="shared" si="34"/>
        <v>-1.5576287011475567</v>
      </c>
      <c r="F218" s="10"/>
      <c r="G218" s="7">
        <f t="shared" si="35"/>
        <v>1.1970952984595027</v>
      </c>
      <c r="H218" s="7">
        <f t="shared" si="36"/>
        <v>1.1970952984595027</v>
      </c>
      <c r="I218" s="7">
        <f t="shared" si="37"/>
        <v>50.126123519090143</v>
      </c>
      <c r="J218" s="8">
        <f t="shared" si="38"/>
        <v>0</v>
      </c>
      <c r="K218" s="8">
        <f t="shared" si="39"/>
        <v>0</v>
      </c>
      <c r="L218" s="8">
        <f t="shared" si="40"/>
        <v>219.87387648090987</v>
      </c>
      <c r="M218" s="8">
        <f t="shared" si="41"/>
        <v>0</v>
      </c>
      <c r="N218" s="9">
        <f t="shared" si="42"/>
        <v>219.87387648090987</v>
      </c>
      <c r="O218" s="10"/>
    </row>
    <row r="219" spans="1:15">
      <c r="A219" s="49">
        <f t="shared" si="43"/>
        <v>44776</v>
      </c>
      <c r="B219" s="36">
        <v>225.67384683946057</v>
      </c>
      <c r="C219" s="31">
        <v>2.3934049512123003</v>
      </c>
      <c r="D219" s="7">
        <f t="shared" si="33"/>
        <v>-1.6723723156103469</v>
      </c>
      <c r="E219" s="7">
        <f t="shared" si="34"/>
        <v>-1.7121793417944395</v>
      </c>
      <c r="F219" s="10"/>
      <c r="G219" s="7">
        <f t="shared" si="35"/>
        <v>0.97675066786965603</v>
      </c>
      <c r="H219" s="7">
        <f t="shared" si="36"/>
        <v>0.97675066786965603</v>
      </c>
      <c r="I219" s="7">
        <f t="shared" si="37"/>
        <v>44.326153160539441</v>
      </c>
      <c r="J219" s="8">
        <f t="shared" si="38"/>
        <v>0</v>
      </c>
      <c r="K219" s="8">
        <f t="shared" si="39"/>
        <v>0</v>
      </c>
      <c r="L219" s="8">
        <f t="shared" si="40"/>
        <v>225.67384683946057</v>
      </c>
      <c r="M219" s="8">
        <f t="shared" si="41"/>
        <v>0</v>
      </c>
      <c r="N219" s="9">
        <f t="shared" si="42"/>
        <v>225.67384683946057</v>
      </c>
      <c r="O219" s="10"/>
    </row>
    <row r="220" spans="1:15">
      <c r="A220" s="49">
        <f t="shared" si="43"/>
        <v>44777</v>
      </c>
      <c r="B220" s="36">
        <v>316.78717364258097</v>
      </c>
      <c r="C220" s="31">
        <v>1.1982185729418138</v>
      </c>
      <c r="D220" s="7">
        <f t="shared" si="33"/>
        <v>0.87328010653755672</v>
      </c>
      <c r="E220" s="7">
        <f t="shared" si="34"/>
        <v>-0.82043257131129932</v>
      </c>
      <c r="F220" s="10"/>
      <c r="G220" s="7">
        <f t="shared" si="35"/>
        <v>-1.0644142335082956</v>
      </c>
      <c r="H220" s="7">
        <f t="shared" si="36"/>
        <v>1.0644142335082956</v>
      </c>
      <c r="I220" s="7">
        <f t="shared" si="37"/>
        <v>46.787173642580967</v>
      </c>
      <c r="J220" s="8">
        <f t="shared" si="38"/>
        <v>0</v>
      </c>
      <c r="K220" s="8">
        <f t="shared" si="39"/>
        <v>0</v>
      </c>
      <c r="L220" s="8">
        <f t="shared" si="40"/>
        <v>0</v>
      </c>
      <c r="M220" s="8">
        <f t="shared" si="41"/>
        <v>316.78717364258097</v>
      </c>
      <c r="N220" s="9">
        <f t="shared" si="42"/>
        <v>316.78717364258097</v>
      </c>
      <c r="O220" s="10"/>
    </row>
    <row r="221" spans="1:15">
      <c r="A221" s="49">
        <f t="shared" si="43"/>
        <v>44778</v>
      </c>
      <c r="B221" s="36">
        <v>342.38373356059105</v>
      </c>
      <c r="C221" s="31">
        <v>1.5828298427822125</v>
      </c>
      <c r="D221" s="7">
        <f t="shared" si="33"/>
        <v>1.5086026980785565</v>
      </c>
      <c r="E221" s="7">
        <f t="shared" si="34"/>
        <v>-0.4790284026569443</v>
      </c>
      <c r="F221" s="10"/>
      <c r="G221" s="7">
        <f t="shared" si="35"/>
        <v>-3.149296972185887</v>
      </c>
      <c r="H221" s="7">
        <f t="shared" si="36"/>
        <v>3.149296972185887</v>
      </c>
      <c r="I221" s="7">
        <f t="shared" si="37"/>
        <v>72.383733560591025</v>
      </c>
      <c r="J221" s="8">
        <f t="shared" si="38"/>
        <v>0</v>
      </c>
      <c r="K221" s="8">
        <f t="shared" si="39"/>
        <v>0</v>
      </c>
      <c r="L221" s="8">
        <f t="shared" si="40"/>
        <v>0</v>
      </c>
      <c r="M221" s="8">
        <f t="shared" si="41"/>
        <v>342.38373356059105</v>
      </c>
      <c r="N221" s="9">
        <f t="shared" si="42"/>
        <v>342.38373356059105</v>
      </c>
      <c r="O221" s="10"/>
    </row>
    <row r="222" spans="1:15">
      <c r="A222" s="49">
        <f t="shared" si="43"/>
        <v>44779</v>
      </c>
      <c r="B222" s="36">
        <v>1.7264648299493501</v>
      </c>
      <c r="C222" s="31">
        <v>1.0456364870162382</v>
      </c>
      <c r="D222" s="7">
        <f t="shared" si="33"/>
        <v>1.0451618210654485</v>
      </c>
      <c r="E222" s="7">
        <f t="shared" si="34"/>
        <v>3.1502869183853859E-2</v>
      </c>
      <c r="F222" s="10"/>
      <c r="G222" s="7">
        <f t="shared" si="35"/>
        <v>33.176718443192613</v>
      </c>
      <c r="H222" s="7">
        <f t="shared" si="36"/>
        <v>33.176718443192613</v>
      </c>
      <c r="I222" s="7">
        <f t="shared" si="37"/>
        <v>88.27353517005065</v>
      </c>
      <c r="J222" s="8">
        <f t="shared" si="38"/>
        <v>1.7264648299493501</v>
      </c>
      <c r="K222" s="8">
        <f t="shared" si="39"/>
        <v>0</v>
      </c>
      <c r="L222" s="8">
        <f t="shared" si="40"/>
        <v>0</v>
      </c>
      <c r="M222" s="8">
        <f t="shared" si="41"/>
        <v>0</v>
      </c>
      <c r="N222" s="9">
        <f t="shared" si="42"/>
        <v>1.7264648299493501</v>
      </c>
      <c r="O222" s="10"/>
    </row>
    <row r="223" spans="1:15">
      <c r="A223" s="49">
        <f t="shared" si="43"/>
        <v>44780</v>
      </c>
      <c r="B223" s="36">
        <v>351.00116472379904</v>
      </c>
      <c r="C223" s="31">
        <v>0.65527521090626117</v>
      </c>
      <c r="D223" s="7">
        <f t="shared" si="33"/>
        <v>0.64720976936163344</v>
      </c>
      <c r="E223" s="7">
        <f t="shared" si="34"/>
        <v>-0.10249447044161171</v>
      </c>
      <c r="F223" s="10"/>
      <c r="G223" s="7">
        <f t="shared" si="35"/>
        <v>-6.3145823045188676</v>
      </c>
      <c r="H223" s="7">
        <f t="shared" si="36"/>
        <v>6.3145823045188676</v>
      </c>
      <c r="I223" s="7">
        <f t="shared" si="37"/>
        <v>81.001164723799036</v>
      </c>
      <c r="J223" s="8">
        <f t="shared" si="38"/>
        <v>0</v>
      </c>
      <c r="K223" s="8">
        <f t="shared" si="39"/>
        <v>0</v>
      </c>
      <c r="L223" s="8">
        <f t="shared" si="40"/>
        <v>0</v>
      </c>
      <c r="M223" s="8">
        <f t="shared" si="41"/>
        <v>351.00116472379904</v>
      </c>
      <c r="N223" s="9">
        <f t="shared" si="42"/>
        <v>351.00116472379904</v>
      </c>
      <c r="O223" s="10"/>
    </row>
    <row r="224" spans="1:15">
      <c r="A224" s="49">
        <f t="shared" si="43"/>
        <v>44781</v>
      </c>
      <c r="B224" s="36">
        <v>19.983090631229402</v>
      </c>
      <c r="C224" s="31">
        <v>0.67634329893077627</v>
      </c>
      <c r="D224" s="7">
        <f t="shared" si="33"/>
        <v>0.63562304845979412</v>
      </c>
      <c r="E224" s="7">
        <f t="shared" si="34"/>
        <v>0.23113545438820843</v>
      </c>
      <c r="F224" s="10"/>
      <c r="G224" s="7">
        <f t="shared" si="35"/>
        <v>2.7500023747642799</v>
      </c>
      <c r="H224" s="7">
        <f t="shared" si="36"/>
        <v>2.7500023747642799</v>
      </c>
      <c r="I224" s="7">
        <f t="shared" si="37"/>
        <v>70.016909368770598</v>
      </c>
      <c r="J224" s="8">
        <f t="shared" si="38"/>
        <v>19.983090631229402</v>
      </c>
      <c r="K224" s="8">
        <f t="shared" si="39"/>
        <v>0</v>
      </c>
      <c r="L224" s="8">
        <f t="shared" si="40"/>
        <v>0</v>
      </c>
      <c r="M224" s="8">
        <f t="shared" si="41"/>
        <v>0</v>
      </c>
      <c r="N224" s="9">
        <f t="shared" si="42"/>
        <v>19.983090631229402</v>
      </c>
      <c r="O224" s="10"/>
    </row>
    <row r="225" spans="1:15">
      <c r="A225" s="49">
        <f t="shared" si="43"/>
        <v>44782</v>
      </c>
      <c r="B225" s="36">
        <v>56.919600979505816</v>
      </c>
      <c r="C225" s="31">
        <v>1.1416523366784508</v>
      </c>
      <c r="D225" s="7">
        <f t="shared" si="33"/>
        <v>0.62313136301675154</v>
      </c>
      <c r="E225" s="7">
        <f t="shared" si="34"/>
        <v>0.95659676053614773</v>
      </c>
      <c r="F225" s="10"/>
      <c r="G225" s="7">
        <f t="shared" si="35"/>
        <v>0.65140442527476528</v>
      </c>
      <c r="H225" s="7">
        <f t="shared" si="36"/>
        <v>0.65140442527476528</v>
      </c>
      <c r="I225" s="7">
        <f t="shared" si="37"/>
        <v>33.080399020494184</v>
      </c>
      <c r="J225" s="8">
        <f t="shared" si="38"/>
        <v>56.919600979505816</v>
      </c>
      <c r="K225" s="8">
        <f t="shared" si="39"/>
        <v>0</v>
      </c>
      <c r="L225" s="8">
        <f t="shared" si="40"/>
        <v>0</v>
      </c>
      <c r="M225" s="8">
        <f t="shared" si="41"/>
        <v>0</v>
      </c>
      <c r="N225" s="9">
        <f t="shared" si="42"/>
        <v>56.919600979505816</v>
      </c>
      <c r="O225" s="10"/>
    </row>
    <row r="226" spans="1:15">
      <c r="A226" s="49">
        <f t="shared" si="43"/>
        <v>44783</v>
      </c>
      <c r="B226" s="36">
        <v>52.1228965023085</v>
      </c>
      <c r="C226" s="31">
        <v>1.2139141558834843</v>
      </c>
      <c r="D226" s="7">
        <f t="shared" si="33"/>
        <v>0.74530665309681565</v>
      </c>
      <c r="E226" s="7">
        <f t="shared" si="34"/>
        <v>0.95817825622581065</v>
      </c>
      <c r="F226" s="10"/>
      <c r="G226" s="7">
        <f t="shared" si="35"/>
        <v>0.77783715947857168</v>
      </c>
      <c r="H226" s="7">
        <f t="shared" si="36"/>
        <v>0.77783715947857168</v>
      </c>
      <c r="I226" s="7">
        <f t="shared" si="37"/>
        <v>37.8771034976915</v>
      </c>
      <c r="J226" s="8">
        <f t="shared" si="38"/>
        <v>52.1228965023085</v>
      </c>
      <c r="K226" s="8">
        <f t="shared" si="39"/>
        <v>0</v>
      </c>
      <c r="L226" s="8">
        <f t="shared" si="40"/>
        <v>0</v>
      </c>
      <c r="M226" s="8">
        <f t="shared" si="41"/>
        <v>0</v>
      </c>
      <c r="N226" s="9">
        <f t="shared" si="42"/>
        <v>52.1228965023085</v>
      </c>
      <c r="O226" s="10"/>
    </row>
    <row r="227" spans="1:15">
      <c r="A227" s="49">
        <f t="shared" si="43"/>
        <v>44784</v>
      </c>
      <c r="B227" s="36">
        <v>43.67056207399493</v>
      </c>
      <c r="C227" s="31">
        <v>1.0459031079341279</v>
      </c>
      <c r="D227" s="7">
        <f t="shared" si="33"/>
        <v>0.75652474673564196</v>
      </c>
      <c r="E227" s="7">
        <f t="shared" si="34"/>
        <v>0.72220746241148781</v>
      </c>
      <c r="F227" s="10"/>
      <c r="G227" s="7">
        <f t="shared" si="35"/>
        <v>1.0475172109265765</v>
      </c>
      <c r="H227" s="7">
        <f t="shared" si="36"/>
        <v>1.0475172109265765</v>
      </c>
      <c r="I227" s="7">
        <f t="shared" si="37"/>
        <v>46.32943792600507</v>
      </c>
      <c r="J227" s="8">
        <f t="shared" si="38"/>
        <v>43.67056207399493</v>
      </c>
      <c r="K227" s="8">
        <f t="shared" si="39"/>
        <v>0</v>
      </c>
      <c r="L227" s="8">
        <f t="shared" si="40"/>
        <v>0</v>
      </c>
      <c r="M227" s="8">
        <f t="shared" si="41"/>
        <v>0</v>
      </c>
      <c r="N227" s="9">
        <f t="shared" si="42"/>
        <v>43.67056207399493</v>
      </c>
      <c r="O227" s="10"/>
    </row>
    <row r="228" spans="1:15">
      <c r="A228" s="49">
        <f t="shared" si="43"/>
        <v>44785</v>
      </c>
      <c r="B228" s="36">
        <v>49.718843837918378</v>
      </c>
      <c r="C228" s="31">
        <v>1.1999387922766493</v>
      </c>
      <c r="D228" s="7">
        <f t="shared" si="33"/>
        <v>0.77580712221358761</v>
      </c>
      <c r="E228" s="7">
        <f t="shared" si="34"/>
        <v>0.91541051683548802</v>
      </c>
      <c r="F228" s="10"/>
      <c r="G228" s="7">
        <f t="shared" si="35"/>
        <v>0.84749640510522006</v>
      </c>
      <c r="H228" s="7">
        <f t="shared" si="36"/>
        <v>0.84749640510522006</v>
      </c>
      <c r="I228" s="7">
        <f t="shared" si="37"/>
        <v>40.281156162081622</v>
      </c>
      <c r="J228" s="8">
        <f t="shared" si="38"/>
        <v>49.718843837918378</v>
      </c>
      <c r="K228" s="8">
        <f t="shared" si="39"/>
        <v>0</v>
      </c>
      <c r="L228" s="8">
        <f t="shared" si="40"/>
        <v>0</v>
      </c>
      <c r="M228" s="8">
        <f t="shared" si="41"/>
        <v>0</v>
      </c>
      <c r="N228" s="9">
        <f t="shared" si="42"/>
        <v>49.718843837918378</v>
      </c>
      <c r="O228" s="10"/>
    </row>
    <row r="229" spans="1:15">
      <c r="A229" s="49">
        <f t="shared" si="43"/>
        <v>44786</v>
      </c>
      <c r="B229" s="36">
        <v>61.193449975513701</v>
      </c>
      <c r="C229" s="31">
        <v>0.39123206352539025</v>
      </c>
      <c r="D229" s="7">
        <f t="shared" si="33"/>
        <v>0.18851667600980218</v>
      </c>
      <c r="E229" s="7">
        <f t="shared" si="34"/>
        <v>0.34281772182393122</v>
      </c>
      <c r="F229" s="10"/>
      <c r="G229" s="7">
        <f t="shared" si="35"/>
        <v>0.54990353184431651</v>
      </c>
      <c r="H229" s="7">
        <f t="shared" si="36"/>
        <v>0.54990353184431651</v>
      </c>
      <c r="I229" s="7">
        <f t="shared" si="37"/>
        <v>28.806550024486306</v>
      </c>
      <c r="J229" s="8">
        <f t="shared" si="38"/>
        <v>61.193449975513694</v>
      </c>
      <c r="K229" s="8">
        <f t="shared" si="39"/>
        <v>0</v>
      </c>
      <c r="L229" s="8">
        <f t="shared" si="40"/>
        <v>0</v>
      </c>
      <c r="M229" s="8">
        <f t="shared" si="41"/>
        <v>0</v>
      </c>
      <c r="N229" s="9">
        <f t="shared" si="42"/>
        <v>61.193449975513694</v>
      </c>
      <c r="O229" s="10"/>
    </row>
    <row r="230" spans="1:15">
      <c r="A230" s="49">
        <f t="shared" si="43"/>
        <v>44787</v>
      </c>
      <c r="B230" s="36">
        <v>64.076398826023251</v>
      </c>
      <c r="C230" s="31">
        <v>0.48202514162995436</v>
      </c>
      <c r="D230" s="7">
        <f t="shared" si="33"/>
        <v>0.21072803766217366</v>
      </c>
      <c r="E230" s="7">
        <f t="shared" si="34"/>
        <v>0.43352269987444381</v>
      </c>
      <c r="F230" s="10"/>
      <c r="G230" s="7">
        <f t="shared" si="35"/>
        <v>0.4860830533746085</v>
      </c>
      <c r="H230" s="7">
        <f t="shared" si="36"/>
        <v>0.4860830533746085</v>
      </c>
      <c r="I230" s="7">
        <f t="shared" si="37"/>
        <v>25.923601173976756</v>
      </c>
      <c r="J230" s="8">
        <f t="shared" si="38"/>
        <v>64.076398826023251</v>
      </c>
      <c r="K230" s="8">
        <f t="shared" si="39"/>
        <v>0</v>
      </c>
      <c r="L230" s="8">
        <f t="shared" si="40"/>
        <v>0</v>
      </c>
      <c r="M230" s="8">
        <f t="shared" si="41"/>
        <v>0</v>
      </c>
      <c r="N230" s="9">
        <f t="shared" si="42"/>
        <v>64.076398826023251</v>
      </c>
      <c r="O230" s="10"/>
    </row>
    <row r="231" spans="1:15">
      <c r="A231" s="49">
        <f t="shared" si="43"/>
        <v>44788</v>
      </c>
      <c r="B231" s="36">
        <v>239.73571175883785</v>
      </c>
      <c r="C231" s="31">
        <v>1.0862245074217358</v>
      </c>
      <c r="D231" s="7">
        <f t="shared" si="33"/>
        <v>-0.54744561816332105</v>
      </c>
      <c r="E231" s="7">
        <f t="shared" si="34"/>
        <v>-0.93818280504247775</v>
      </c>
      <c r="F231" s="10"/>
      <c r="G231" s="7">
        <f t="shared" si="35"/>
        <v>0.58351700246577698</v>
      </c>
      <c r="H231" s="7">
        <f t="shared" si="36"/>
        <v>0.58351700246577698</v>
      </c>
      <c r="I231" s="7">
        <f t="shared" si="37"/>
        <v>30.264288241162145</v>
      </c>
      <c r="J231" s="8">
        <f t="shared" si="38"/>
        <v>0</v>
      </c>
      <c r="K231" s="8">
        <f t="shared" si="39"/>
        <v>0</v>
      </c>
      <c r="L231" s="8">
        <f t="shared" si="40"/>
        <v>239.73571175883785</v>
      </c>
      <c r="M231" s="8">
        <f t="shared" si="41"/>
        <v>0</v>
      </c>
      <c r="N231" s="9">
        <f t="shared" si="42"/>
        <v>239.73571175883785</v>
      </c>
      <c r="O231" s="10"/>
    </row>
    <row r="232" spans="1:15">
      <c r="A232" s="49">
        <f t="shared" si="43"/>
        <v>44789</v>
      </c>
      <c r="B232" s="36">
        <v>244.21116991198991</v>
      </c>
      <c r="C232" s="31">
        <v>0.12198527926456126</v>
      </c>
      <c r="D232" s="7">
        <f t="shared" si="33"/>
        <v>-5.3070375493648916E-2</v>
      </c>
      <c r="E232" s="7">
        <f t="shared" si="34"/>
        <v>-0.10983598500589918</v>
      </c>
      <c r="F232" s="10"/>
      <c r="G232" s="7">
        <f t="shared" si="35"/>
        <v>0.48317839996426087</v>
      </c>
      <c r="H232" s="7">
        <f t="shared" si="36"/>
        <v>0.48317839996426087</v>
      </c>
      <c r="I232" s="7">
        <f t="shared" si="37"/>
        <v>25.788830088010108</v>
      </c>
      <c r="J232" s="8">
        <f t="shared" si="38"/>
        <v>0</v>
      </c>
      <c r="K232" s="8">
        <f t="shared" si="39"/>
        <v>0</v>
      </c>
      <c r="L232" s="8">
        <f t="shared" si="40"/>
        <v>244.21116991198988</v>
      </c>
      <c r="M232" s="8">
        <f t="shared" si="41"/>
        <v>0</v>
      </c>
      <c r="N232" s="9">
        <f t="shared" si="42"/>
        <v>244.21116991198988</v>
      </c>
      <c r="O232" s="10"/>
    </row>
    <row r="233" spans="1:15">
      <c r="A233" s="49">
        <f t="shared" si="43"/>
        <v>44790</v>
      </c>
      <c r="B233" s="36">
        <v>11.119454725425584</v>
      </c>
      <c r="C233" s="31">
        <v>1.8405383111561606</v>
      </c>
      <c r="D233" s="7">
        <f t="shared" si="33"/>
        <v>1.8059863212458693</v>
      </c>
      <c r="E233" s="7">
        <f t="shared" si="34"/>
        <v>0.35495729645463447</v>
      </c>
      <c r="F233" s="10"/>
      <c r="G233" s="7">
        <f t="shared" si="35"/>
        <v>5.0878974436765363</v>
      </c>
      <c r="H233" s="7">
        <f t="shared" si="36"/>
        <v>5.0878974436765363</v>
      </c>
      <c r="I233" s="7">
        <f t="shared" si="37"/>
        <v>78.880545274574416</v>
      </c>
      <c r="J233" s="8">
        <f t="shared" si="38"/>
        <v>11.119454725425584</v>
      </c>
      <c r="K233" s="8">
        <f t="shared" si="39"/>
        <v>0</v>
      </c>
      <c r="L233" s="8">
        <f t="shared" si="40"/>
        <v>0</v>
      </c>
      <c r="M233" s="8">
        <f t="shared" si="41"/>
        <v>0</v>
      </c>
      <c r="N233" s="9">
        <f t="shared" si="42"/>
        <v>11.119454725425584</v>
      </c>
      <c r="O233" s="10"/>
    </row>
    <row r="234" spans="1:15">
      <c r="A234" s="49">
        <f t="shared" si="43"/>
        <v>44791</v>
      </c>
      <c r="B234" s="36">
        <v>229.52980377898697</v>
      </c>
      <c r="C234" s="31">
        <v>1.531335199072116</v>
      </c>
      <c r="D234" s="7">
        <f t="shared" si="33"/>
        <v>-0.99391681221897199</v>
      </c>
      <c r="E234" s="7">
        <f t="shared" si="34"/>
        <v>-1.1649535880479163</v>
      </c>
      <c r="F234" s="10"/>
      <c r="G234" s="7">
        <f t="shared" si="35"/>
        <v>0.85318146784238302</v>
      </c>
      <c r="H234" s="7">
        <f t="shared" si="36"/>
        <v>0.85318146784238302</v>
      </c>
      <c r="I234" s="7">
        <f t="shared" si="37"/>
        <v>40.470196221013026</v>
      </c>
      <c r="J234" s="8">
        <f t="shared" si="38"/>
        <v>0</v>
      </c>
      <c r="K234" s="8">
        <f t="shared" si="39"/>
        <v>0</v>
      </c>
      <c r="L234" s="8">
        <f t="shared" si="40"/>
        <v>229.52980377898697</v>
      </c>
      <c r="M234" s="8">
        <f t="shared" si="41"/>
        <v>0</v>
      </c>
      <c r="N234" s="9">
        <f t="shared" si="42"/>
        <v>229.52980377898697</v>
      </c>
      <c r="O234" s="10"/>
    </row>
    <row r="235" spans="1:15">
      <c r="A235" s="49">
        <f t="shared" si="43"/>
        <v>44792</v>
      </c>
      <c r="B235" s="36">
        <v>252.78629323234259</v>
      </c>
      <c r="C235" s="31">
        <v>1.7968058158731153</v>
      </c>
      <c r="D235" s="7">
        <f t="shared" si="33"/>
        <v>-0.53174055213147542</v>
      </c>
      <c r="E235" s="7">
        <f t="shared" si="34"/>
        <v>-1.7163225586044031</v>
      </c>
      <c r="F235" s="10"/>
      <c r="G235" s="7">
        <f t="shared" si="35"/>
        <v>0.3098138805352828</v>
      </c>
      <c r="H235" s="7">
        <f t="shared" si="36"/>
        <v>0.3098138805352828</v>
      </c>
      <c r="I235" s="7">
        <f t="shared" si="37"/>
        <v>17.21370676765741</v>
      </c>
      <c r="J235" s="8">
        <f t="shared" si="38"/>
        <v>0</v>
      </c>
      <c r="K235" s="8">
        <f t="shared" si="39"/>
        <v>0</v>
      </c>
      <c r="L235" s="8">
        <f t="shared" si="40"/>
        <v>252.78629323234259</v>
      </c>
      <c r="M235" s="8">
        <f t="shared" si="41"/>
        <v>0</v>
      </c>
      <c r="N235" s="9">
        <f t="shared" si="42"/>
        <v>252.78629323234259</v>
      </c>
      <c r="O235" s="10"/>
    </row>
    <row r="236" spans="1:15">
      <c r="A236" s="49">
        <f t="shared" si="43"/>
        <v>44793</v>
      </c>
      <c r="B236" s="36">
        <v>224.46401063602178</v>
      </c>
      <c r="C236" s="31">
        <v>2.1290674237930944</v>
      </c>
      <c r="D236" s="7">
        <f t="shared" si="33"/>
        <v>-1.5194953487594343</v>
      </c>
      <c r="E236" s="7">
        <f t="shared" si="34"/>
        <v>-1.4913289309053885</v>
      </c>
      <c r="F236" s="10"/>
      <c r="G236" s="7">
        <f t="shared" si="35"/>
        <v>1.0188867910159469</v>
      </c>
      <c r="H236" s="7">
        <f t="shared" si="36"/>
        <v>1.0188867910159469</v>
      </c>
      <c r="I236" s="7">
        <f t="shared" si="37"/>
        <v>45.535989363978217</v>
      </c>
      <c r="J236" s="8">
        <f t="shared" si="38"/>
        <v>0</v>
      </c>
      <c r="K236" s="8">
        <f t="shared" si="39"/>
        <v>0</v>
      </c>
      <c r="L236" s="8">
        <f t="shared" si="40"/>
        <v>224.46401063602178</v>
      </c>
      <c r="M236" s="8">
        <f t="shared" si="41"/>
        <v>0</v>
      </c>
      <c r="N236" s="9">
        <f t="shared" si="42"/>
        <v>224.46401063602178</v>
      </c>
      <c r="O236" s="10"/>
    </row>
    <row r="237" spans="1:15">
      <c r="A237" s="49">
        <f t="shared" si="43"/>
        <v>44794</v>
      </c>
      <c r="B237" s="36">
        <v>221.452653588527</v>
      </c>
      <c r="C237" s="31">
        <v>1.4145390781870282</v>
      </c>
      <c r="D237" s="7">
        <f t="shared" si="33"/>
        <v>-1.0602013132709478</v>
      </c>
      <c r="E237" s="7">
        <f t="shared" si="34"/>
        <v>-0.93642617384221216</v>
      </c>
      <c r="F237" s="10"/>
      <c r="G237" s="7">
        <f t="shared" si="35"/>
        <v>1.132178214242858</v>
      </c>
      <c r="H237" s="7">
        <f t="shared" si="36"/>
        <v>1.132178214242858</v>
      </c>
      <c r="I237" s="7">
        <f t="shared" si="37"/>
        <v>48.547346411473001</v>
      </c>
      <c r="J237" s="8">
        <f t="shared" si="38"/>
        <v>0</v>
      </c>
      <c r="K237" s="8">
        <f t="shared" si="39"/>
        <v>0</v>
      </c>
      <c r="L237" s="8">
        <f t="shared" si="40"/>
        <v>221.452653588527</v>
      </c>
      <c r="M237" s="8">
        <f t="shared" si="41"/>
        <v>0</v>
      </c>
      <c r="N237" s="9">
        <f t="shared" si="42"/>
        <v>221.452653588527</v>
      </c>
      <c r="O237" s="10"/>
    </row>
    <row r="238" spans="1:15">
      <c r="A238" s="49">
        <f t="shared" si="43"/>
        <v>44795</v>
      </c>
      <c r="B238" s="36">
        <v>167.86561872262899</v>
      </c>
      <c r="C238" s="31">
        <v>0.8322316157031785</v>
      </c>
      <c r="D238" s="7">
        <f t="shared" si="33"/>
        <v>-0.81363729411870167</v>
      </c>
      <c r="E238" s="7">
        <f t="shared" si="34"/>
        <v>0.17493946322977064</v>
      </c>
      <c r="F238" s="10"/>
      <c r="G238" s="7">
        <f t="shared" si="35"/>
        <v>-4.6509648486233575</v>
      </c>
      <c r="H238" s="7">
        <f t="shared" si="36"/>
        <v>4.6509648486233575</v>
      </c>
      <c r="I238" s="7">
        <f t="shared" si="37"/>
        <v>77.86561872262898</v>
      </c>
      <c r="J238" s="8">
        <f t="shared" si="38"/>
        <v>0</v>
      </c>
      <c r="K238" s="8">
        <f t="shared" si="39"/>
        <v>167.86561872262899</v>
      </c>
      <c r="L238" s="8">
        <f t="shared" si="40"/>
        <v>0</v>
      </c>
      <c r="M238" s="8">
        <f t="shared" si="41"/>
        <v>0</v>
      </c>
      <c r="N238" s="9">
        <f t="shared" si="42"/>
        <v>167.86561872262899</v>
      </c>
      <c r="O238" s="10"/>
    </row>
    <row r="239" spans="1:15">
      <c r="A239" s="49">
        <f t="shared" si="43"/>
        <v>44796</v>
      </c>
      <c r="B239" s="36">
        <v>207.54896230502712</v>
      </c>
      <c r="C239" s="31">
        <v>1.5846695084238915</v>
      </c>
      <c r="D239" s="7">
        <f t="shared" si="33"/>
        <v>-1.4049932148822639</v>
      </c>
      <c r="E239" s="7">
        <f t="shared" si="34"/>
        <v>-0.73291985718986929</v>
      </c>
      <c r="F239" s="10"/>
      <c r="G239" s="7">
        <f t="shared" si="35"/>
        <v>1.9169806918170156</v>
      </c>
      <c r="H239" s="7">
        <f t="shared" si="36"/>
        <v>1.9169806918170156</v>
      </c>
      <c r="I239" s="7">
        <f t="shared" si="37"/>
        <v>62.451037694972896</v>
      </c>
      <c r="J239" s="8">
        <f t="shared" si="38"/>
        <v>0</v>
      </c>
      <c r="K239" s="8">
        <f t="shared" si="39"/>
        <v>0</v>
      </c>
      <c r="L239" s="8">
        <f t="shared" si="40"/>
        <v>207.54896230502709</v>
      </c>
      <c r="M239" s="8">
        <f t="shared" si="41"/>
        <v>0</v>
      </c>
      <c r="N239" s="9">
        <f t="shared" si="42"/>
        <v>207.54896230502709</v>
      </c>
      <c r="O239" s="10"/>
    </row>
    <row r="240" spans="1:15">
      <c r="A240" s="49">
        <f t="shared" si="43"/>
        <v>44797</v>
      </c>
      <c r="B240" s="36">
        <v>206.67113298888339</v>
      </c>
      <c r="C240" s="31">
        <v>1.7832814223192091</v>
      </c>
      <c r="D240" s="7">
        <f t="shared" si="33"/>
        <v>-1.5935360932699236</v>
      </c>
      <c r="E240" s="7">
        <f t="shared" si="34"/>
        <v>-0.80045946220583242</v>
      </c>
      <c r="F240" s="10"/>
      <c r="G240" s="7">
        <f t="shared" si="35"/>
        <v>1.9907767582365805</v>
      </c>
      <c r="H240" s="7">
        <f t="shared" si="36"/>
        <v>1.9907767582365805</v>
      </c>
      <c r="I240" s="7">
        <f t="shared" si="37"/>
        <v>63.328867011116614</v>
      </c>
      <c r="J240" s="8">
        <f t="shared" si="38"/>
        <v>0</v>
      </c>
      <c r="K240" s="8">
        <f t="shared" si="39"/>
        <v>0</v>
      </c>
      <c r="L240" s="8">
        <f t="shared" si="40"/>
        <v>206.67113298888339</v>
      </c>
      <c r="M240" s="8">
        <f t="shared" si="41"/>
        <v>0</v>
      </c>
      <c r="N240" s="9">
        <f t="shared" si="42"/>
        <v>206.67113298888339</v>
      </c>
      <c r="O240" s="10"/>
    </row>
    <row r="241" spans="1:15">
      <c r="A241" s="49">
        <f t="shared" si="43"/>
        <v>44798</v>
      </c>
      <c r="B241" s="36">
        <v>333.62597025086535</v>
      </c>
      <c r="C241" s="31">
        <v>0.72465044137449597</v>
      </c>
      <c r="D241" s="7">
        <f t="shared" si="33"/>
        <v>0.64922390045152512</v>
      </c>
      <c r="E241" s="7">
        <f t="shared" si="34"/>
        <v>-0.32191084055489644</v>
      </c>
      <c r="F241" s="10"/>
      <c r="G241" s="7">
        <f t="shared" si="35"/>
        <v>-2.0167817254380749</v>
      </c>
      <c r="H241" s="7">
        <f t="shared" si="36"/>
        <v>2.0167817254380749</v>
      </c>
      <c r="I241" s="7">
        <f t="shared" si="37"/>
        <v>63.62597025086535</v>
      </c>
      <c r="J241" s="8">
        <f t="shared" si="38"/>
        <v>0</v>
      </c>
      <c r="K241" s="8">
        <f t="shared" si="39"/>
        <v>0</v>
      </c>
      <c r="L241" s="8">
        <f t="shared" si="40"/>
        <v>0</v>
      </c>
      <c r="M241" s="8">
        <f t="shared" si="41"/>
        <v>333.62597025086535</v>
      </c>
      <c r="N241" s="9">
        <f t="shared" si="42"/>
        <v>333.62597025086535</v>
      </c>
      <c r="O241" s="10"/>
    </row>
    <row r="242" spans="1:15">
      <c r="A242" s="49">
        <f t="shared" si="43"/>
        <v>44799</v>
      </c>
      <c r="B242" s="36">
        <v>206.52344657368832</v>
      </c>
      <c r="C242" s="31">
        <v>0.62580439530609122</v>
      </c>
      <c r="D242" s="7">
        <f t="shared" si="33"/>
        <v>-0.5599395425907957</v>
      </c>
      <c r="E242" s="7">
        <f t="shared" si="34"/>
        <v>-0.27946171442190954</v>
      </c>
      <c r="F242" s="10"/>
      <c r="G242" s="7">
        <f t="shared" si="35"/>
        <v>2.003635967628262</v>
      </c>
      <c r="H242" s="7">
        <f t="shared" si="36"/>
        <v>2.003635967628262</v>
      </c>
      <c r="I242" s="7">
        <f t="shared" si="37"/>
        <v>63.476553426311689</v>
      </c>
      <c r="J242" s="8">
        <f t="shared" si="38"/>
        <v>0</v>
      </c>
      <c r="K242" s="8">
        <f t="shared" si="39"/>
        <v>0</v>
      </c>
      <c r="L242" s="8">
        <f t="shared" si="40"/>
        <v>206.52344657368832</v>
      </c>
      <c r="M242" s="8">
        <f t="shared" si="41"/>
        <v>0</v>
      </c>
      <c r="N242" s="9">
        <f t="shared" si="42"/>
        <v>206.52344657368832</v>
      </c>
      <c r="O242" s="10"/>
    </row>
    <row r="243" spans="1:15">
      <c r="A243" s="49">
        <f t="shared" si="43"/>
        <v>44800</v>
      </c>
      <c r="B243" s="36">
        <v>50.083310692662337</v>
      </c>
      <c r="C243" s="31">
        <v>0.73083731900991766</v>
      </c>
      <c r="D243" s="7">
        <f t="shared" si="33"/>
        <v>0.46895862382033821</v>
      </c>
      <c r="E243" s="7">
        <f t="shared" si="34"/>
        <v>0.56053634672707775</v>
      </c>
      <c r="F243" s="10"/>
      <c r="G243" s="7">
        <f t="shared" si="35"/>
        <v>0.83662482648724956</v>
      </c>
      <c r="H243" s="7">
        <f t="shared" si="36"/>
        <v>0.83662482648724956</v>
      </c>
      <c r="I243" s="7">
        <f t="shared" si="37"/>
        <v>39.91668930733767</v>
      </c>
      <c r="J243" s="8">
        <f t="shared" si="38"/>
        <v>50.08331069266233</v>
      </c>
      <c r="K243" s="8">
        <f t="shared" si="39"/>
        <v>0</v>
      </c>
      <c r="L243" s="8">
        <f t="shared" si="40"/>
        <v>0</v>
      </c>
      <c r="M243" s="8">
        <f t="shared" si="41"/>
        <v>0</v>
      </c>
      <c r="N243" s="9">
        <f t="shared" si="42"/>
        <v>50.08331069266233</v>
      </c>
      <c r="O243" s="10"/>
    </row>
    <row r="244" spans="1:15">
      <c r="A244" s="49">
        <f t="shared" si="43"/>
        <v>44801</v>
      </c>
      <c r="B244" s="36">
        <v>50.518564633526587</v>
      </c>
      <c r="C244" s="31">
        <v>1.4084299818308066</v>
      </c>
      <c r="D244" s="7">
        <f t="shared" si="33"/>
        <v>0.89551945755564533</v>
      </c>
      <c r="E244" s="7">
        <f t="shared" si="34"/>
        <v>1.0870694158420469</v>
      </c>
      <c r="F244" s="10"/>
      <c r="G244" s="7">
        <f t="shared" si="35"/>
        <v>0.82379233975778221</v>
      </c>
      <c r="H244" s="7">
        <f t="shared" si="36"/>
        <v>0.82379233975778221</v>
      </c>
      <c r="I244" s="7">
        <f t="shared" si="37"/>
        <v>39.481435366473413</v>
      </c>
      <c r="J244" s="8">
        <f t="shared" si="38"/>
        <v>50.518564633526587</v>
      </c>
      <c r="K244" s="8">
        <f t="shared" si="39"/>
        <v>0</v>
      </c>
      <c r="L244" s="8">
        <f t="shared" si="40"/>
        <v>0</v>
      </c>
      <c r="M244" s="8">
        <f t="shared" si="41"/>
        <v>0</v>
      </c>
      <c r="N244" s="9">
        <f t="shared" si="42"/>
        <v>50.518564633526587</v>
      </c>
      <c r="O244" s="10"/>
    </row>
    <row r="245" spans="1:15">
      <c r="A245" s="49">
        <f t="shared" si="43"/>
        <v>44802</v>
      </c>
      <c r="B245" s="36">
        <v>35.480008898936418</v>
      </c>
      <c r="C245" s="31">
        <v>2.0730354625733769</v>
      </c>
      <c r="D245" s="7">
        <f t="shared" si="33"/>
        <v>1.6881102621662893</v>
      </c>
      <c r="E245" s="7">
        <f t="shared" si="34"/>
        <v>1.2032288942074474</v>
      </c>
      <c r="F245" s="10"/>
      <c r="G245" s="7">
        <f t="shared" si="35"/>
        <v>1.4029834807767207</v>
      </c>
      <c r="H245" s="7">
        <f t="shared" si="36"/>
        <v>1.4029834807767207</v>
      </c>
      <c r="I245" s="7">
        <f t="shared" si="37"/>
        <v>54.519991101063582</v>
      </c>
      <c r="J245" s="8">
        <f t="shared" si="38"/>
        <v>35.480008898936418</v>
      </c>
      <c r="K245" s="8">
        <f t="shared" si="39"/>
        <v>0</v>
      </c>
      <c r="L245" s="8">
        <f t="shared" si="40"/>
        <v>0</v>
      </c>
      <c r="M245" s="8">
        <f t="shared" si="41"/>
        <v>0</v>
      </c>
      <c r="N245" s="9">
        <f t="shared" si="42"/>
        <v>35.480008898936418</v>
      </c>
      <c r="O245" s="10"/>
    </row>
    <row r="246" spans="1:15">
      <c r="A246" s="49">
        <f t="shared" si="43"/>
        <v>44803</v>
      </c>
      <c r="B246" s="36">
        <v>20.851229064682499</v>
      </c>
      <c r="C246" s="31">
        <v>2.1979041081090132</v>
      </c>
      <c r="D246" s="7">
        <f t="shared" si="33"/>
        <v>2.0539585238977693</v>
      </c>
      <c r="E246" s="7">
        <f t="shared" si="34"/>
        <v>0.78232784083795237</v>
      </c>
      <c r="F246" s="10"/>
      <c r="G246" s="7">
        <f t="shared" si="35"/>
        <v>2.6254447517779398</v>
      </c>
      <c r="H246" s="7">
        <f t="shared" si="36"/>
        <v>2.6254447517779398</v>
      </c>
      <c r="I246" s="7">
        <f t="shared" si="37"/>
        <v>69.148770935317501</v>
      </c>
      <c r="J246" s="8">
        <f t="shared" si="38"/>
        <v>20.851229064682499</v>
      </c>
      <c r="K246" s="8">
        <f t="shared" si="39"/>
        <v>0</v>
      </c>
      <c r="L246" s="8">
        <f t="shared" si="40"/>
        <v>0</v>
      </c>
      <c r="M246" s="8">
        <f t="shared" si="41"/>
        <v>0</v>
      </c>
      <c r="N246" s="9">
        <f t="shared" si="42"/>
        <v>20.851229064682499</v>
      </c>
      <c r="O246" s="10"/>
    </row>
    <row r="247" spans="1:15">
      <c r="A247" s="49">
        <f t="shared" si="43"/>
        <v>44804</v>
      </c>
      <c r="B247" s="36">
        <v>29.293116219848208</v>
      </c>
      <c r="C247" s="31">
        <v>2.3315142020172761</v>
      </c>
      <c r="D247" s="7">
        <f t="shared" si="33"/>
        <v>2.0333789644213365</v>
      </c>
      <c r="E247" s="7">
        <f t="shared" si="34"/>
        <v>1.140757845143775</v>
      </c>
      <c r="F247" s="10"/>
      <c r="G247" s="7">
        <f t="shared" si="35"/>
        <v>1.7824808070156732</v>
      </c>
      <c r="H247" s="7">
        <f t="shared" si="36"/>
        <v>1.7824808070156732</v>
      </c>
      <c r="I247" s="7">
        <f t="shared" si="37"/>
        <v>60.706883780151792</v>
      </c>
      <c r="J247" s="8">
        <f t="shared" si="38"/>
        <v>29.293116219848208</v>
      </c>
      <c r="K247" s="8">
        <f t="shared" si="39"/>
        <v>0</v>
      </c>
      <c r="L247" s="8">
        <f t="shared" si="40"/>
        <v>0</v>
      </c>
      <c r="M247" s="8">
        <f t="shared" si="41"/>
        <v>0</v>
      </c>
      <c r="N247" s="9">
        <f t="shared" si="42"/>
        <v>29.293116219848208</v>
      </c>
      <c r="O247" s="10"/>
    </row>
    <row r="248" spans="1:15">
      <c r="A248" s="49">
        <f t="shared" si="43"/>
        <v>44805</v>
      </c>
      <c r="B248" s="36">
        <v>37.566699534045085</v>
      </c>
      <c r="C248" s="31">
        <v>2.4839853568810137</v>
      </c>
      <c r="D248" s="7">
        <f t="shared" si="33"/>
        <v>1.9689164061270501</v>
      </c>
      <c r="E248" s="7">
        <f t="shared" si="34"/>
        <v>1.5144475688788432</v>
      </c>
      <c r="F248" s="10"/>
      <c r="G248" s="7">
        <f t="shared" si="35"/>
        <v>1.3000888552283481</v>
      </c>
      <c r="H248" s="7">
        <f t="shared" si="36"/>
        <v>1.3000888552283481</v>
      </c>
      <c r="I248" s="7">
        <f t="shared" si="37"/>
        <v>52.433300465954929</v>
      </c>
      <c r="J248" s="8">
        <f t="shared" si="38"/>
        <v>37.566699534045071</v>
      </c>
      <c r="K248" s="8">
        <f t="shared" si="39"/>
        <v>0</v>
      </c>
      <c r="L248" s="8">
        <f t="shared" si="40"/>
        <v>0</v>
      </c>
      <c r="M248" s="8">
        <f t="shared" si="41"/>
        <v>0</v>
      </c>
      <c r="N248" s="9">
        <f t="shared" si="42"/>
        <v>37.566699534045071</v>
      </c>
      <c r="O248" s="10"/>
    </row>
    <row r="249" spans="1:15">
      <c r="A249" s="49">
        <f t="shared" si="43"/>
        <v>44806</v>
      </c>
      <c r="B249" s="36">
        <v>16.974446934179369</v>
      </c>
      <c r="C249" s="31">
        <v>0.68662505334970592</v>
      </c>
      <c r="D249" s="7">
        <f t="shared" si="33"/>
        <v>0.65671227017491551</v>
      </c>
      <c r="E249" s="7">
        <f t="shared" si="34"/>
        <v>0.20045687338975263</v>
      </c>
      <c r="F249" s="10"/>
      <c r="G249" s="7">
        <f t="shared" si="35"/>
        <v>3.2760775875120811</v>
      </c>
      <c r="H249" s="7">
        <f t="shared" si="36"/>
        <v>3.2760775875120811</v>
      </c>
      <c r="I249" s="7">
        <f t="shared" si="37"/>
        <v>73.025553065820631</v>
      </c>
      <c r="J249" s="8">
        <f t="shared" si="38"/>
        <v>16.974446934179369</v>
      </c>
      <c r="K249" s="8">
        <f t="shared" si="39"/>
        <v>0</v>
      </c>
      <c r="L249" s="8">
        <f t="shared" si="40"/>
        <v>0</v>
      </c>
      <c r="M249" s="8">
        <f t="shared" si="41"/>
        <v>0</v>
      </c>
      <c r="N249" s="9">
        <f t="shared" si="42"/>
        <v>16.974446934179369</v>
      </c>
      <c r="O249" s="10"/>
    </row>
    <row r="250" spans="1:15">
      <c r="A250" s="49">
        <f t="shared" si="43"/>
        <v>44807</v>
      </c>
      <c r="B250" s="36">
        <v>182.65777751881217</v>
      </c>
      <c r="C250" s="31">
        <v>0.9147498224085272</v>
      </c>
      <c r="D250" s="7">
        <f t="shared" si="33"/>
        <v>-0.9137658420156356</v>
      </c>
      <c r="E250" s="7">
        <f t="shared" si="34"/>
        <v>-4.2417255473315353E-2</v>
      </c>
      <c r="F250" s="10"/>
      <c r="G250" s="7">
        <f t="shared" si="35"/>
        <v>21.54231413181564</v>
      </c>
      <c r="H250" s="7">
        <f t="shared" si="36"/>
        <v>21.54231413181564</v>
      </c>
      <c r="I250" s="7">
        <f t="shared" si="37"/>
        <v>87.342222481187818</v>
      </c>
      <c r="J250" s="8">
        <f t="shared" si="38"/>
        <v>0</v>
      </c>
      <c r="K250" s="8">
        <f t="shared" si="39"/>
        <v>0</v>
      </c>
      <c r="L250" s="8">
        <f t="shared" si="40"/>
        <v>182.65777751881217</v>
      </c>
      <c r="M250" s="8">
        <f t="shared" si="41"/>
        <v>0</v>
      </c>
      <c r="N250" s="9">
        <f t="shared" si="42"/>
        <v>182.65777751881217</v>
      </c>
      <c r="O250" s="10"/>
    </row>
    <row r="251" spans="1:15">
      <c r="A251" s="49">
        <f t="shared" si="43"/>
        <v>44808</v>
      </c>
      <c r="B251" s="36">
        <v>134.53140732756458</v>
      </c>
      <c r="C251" s="31">
        <v>1.3723679360869061</v>
      </c>
      <c r="D251" s="7">
        <f t="shared" si="33"/>
        <v>-0.96244181919212313</v>
      </c>
      <c r="E251" s="7">
        <f t="shared" si="34"/>
        <v>0.97831462049260576</v>
      </c>
      <c r="F251" s="10"/>
      <c r="G251" s="7">
        <f t="shared" si="35"/>
        <v>-0.98377536125087217</v>
      </c>
      <c r="H251" s="7">
        <f t="shared" si="36"/>
        <v>0.98377536125087217</v>
      </c>
      <c r="I251" s="7">
        <f t="shared" si="37"/>
        <v>44.531407327564587</v>
      </c>
      <c r="J251" s="8">
        <f t="shared" si="38"/>
        <v>0</v>
      </c>
      <c r="K251" s="8">
        <f t="shared" si="39"/>
        <v>134.53140732756458</v>
      </c>
      <c r="L251" s="8">
        <f t="shared" si="40"/>
        <v>0</v>
      </c>
      <c r="M251" s="8">
        <f t="shared" si="41"/>
        <v>0</v>
      </c>
      <c r="N251" s="9">
        <f t="shared" si="42"/>
        <v>134.53140732756458</v>
      </c>
      <c r="O251" s="10"/>
    </row>
    <row r="252" spans="1:15">
      <c r="A252" s="49">
        <f t="shared" si="43"/>
        <v>44809</v>
      </c>
      <c r="B252" s="36">
        <v>148.36503381706171</v>
      </c>
      <c r="C252" s="31">
        <v>0.66245628027186454</v>
      </c>
      <c r="D252" s="7">
        <f t="shared" si="33"/>
        <v>-0.56401991424882636</v>
      </c>
      <c r="E252" s="7">
        <f t="shared" si="34"/>
        <v>0.34746202613002442</v>
      </c>
      <c r="F252" s="10"/>
      <c r="G252" s="7">
        <f t="shared" si="35"/>
        <v>-1.6232562750260469</v>
      </c>
      <c r="H252" s="7">
        <f t="shared" si="36"/>
        <v>1.6232562750260469</v>
      </c>
      <c r="I252" s="7">
        <f t="shared" si="37"/>
        <v>58.365033817061708</v>
      </c>
      <c r="J252" s="8">
        <f t="shared" si="38"/>
        <v>0</v>
      </c>
      <c r="K252" s="8">
        <f t="shared" si="39"/>
        <v>148.36503381706171</v>
      </c>
      <c r="L252" s="8">
        <f t="shared" si="40"/>
        <v>0</v>
      </c>
      <c r="M252" s="8">
        <f t="shared" si="41"/>
        <v>0</v>
      </c>
      <c r="N252" s="9">
        <f t="shared" si="42"/>
        <v>148.36503381706171</v>
      </c>
      <c r="O252" s="10"/>
    </row>
    <row r="253" spans="1:15">
      <c r="A253" s="49">
        <f t="shared" si="43"/>
        <v>44810</v>
      </c>
      <c r="B253" s="36">
        <v>186.14995171231368</v>
      </c>
      <c r="C253" s="31">
        <v>1.57621992781745</v>
      </c>
      <c r="D253" s="7">
        <f t="shared" si="33"/>
        <v>-1.567148660639653</v>
      </c>
      <c r="E253" s="7">
        <f t="shared" si="34"/>
        <v>-0.16886188529147</v>
      </c>
      <c r="F253" s="10"/>
      <c r="G253" s="7">
        <f t="shared" si="35"/>
        <v>9.280653582272997</v>
      </c>
      <c r="H253" s="7">
        <f t="shared" si="36"/>
        <v>9.280653582272997</v>
      </c>
      <c r="I253" s="7">
        <f t="shared" si="37"/>
        <v>83.850048287686334</v>
      </c>
      <c r="J253" s="8">
        <f t="shared" si="38"/>
        <v>0</v>
      </c>
      <c r="K253" s="8">
        <f t="shared" si="39"/>
        <v>0</v>
      </c>
      <c r="L253" s="8">
        <f t="shared" si="40"/>
        <v>186.14995171231368</v>
      </c>
      <c r="M253" s="8">
        <f t="shared" si="41"/>
        <v>0</v>
      </c>
      <c r="N253" s="9">
        <f t="shared" si="42"/>
        <v>186.14995171231368</v>
      </c>
      <c r="O253" s="10"/>
    </row>
    <row r="254" spans="1:15">
      <c r="A254" s="49">
        <f t="shared" si="43"/>
        <v>44811</v>
      </c>
      <c r="B254" s="36">
        <v>178.69383306661928</v>
      </c>
      <c r="C254" s="31">
        <v>1.4045548122800262</v>
      </c>
      <c r="D254" s="7">
        <f t="shared" si="33"/>
        <v>-1.4041898550320362</v>
      </c>
      <c r="E254" s="7">
        <f t="shared" si="34"/>
        <v>3.2016741309650022E-2</v>
      </c>
      <c r="F254" s="10"/>
      <c r="G254" s="7">
        <f t="shared" si="35"/>
        <v>-43.857987964840305</v>
      </c>
      <c r="H254" s="7">
        <f t="shared" si="36"/>
        <v>43.857987964840305</v>
      </c>
      <c r="I254" s="7">
        <f t="shared" si="37"/>
        <v>88.693833066619291</v>
      </c>
      <c r="J254" s="8">
        <f t="shared" si="38"/>
        <v>0</v>
      </c>
      <c r="K254" s="8">
        <f t="shared" si="39"/>
        <v>178.69383306661928</v>
      </c>
      <c r="L254" s="8">
        <f t="shared" si="40"/>
        <v>0</v>
      </c>
      <c r="M254" s="8">
        <f t="shared" si="41"/>
        <v>0</v>
      </c>
      <c r="N254" s="9">
        <f t="shared" si="42"/>
        <v>178.69383306661928</v>
      </c>
      <c r="O254" s="10"/>
    </row>
    <row r="255" spans="1:15">
      <c r="A255" s="49">
        <f t="shared" si="43"/>
        <v>44812</v>
      </c>
      <c r="B255" s="36">
        <v>174.77873652859716</v>
      </c>
      <c r="C255" s="31">
        <v>0.72023493374461578</v>
      </c>
      <c r="D255" s="7">
        <f t="shared" si="33"/>
        <v>-0.71724645911074747</v>
      </c>
      <c r="E255" s="7">
        <f t="shared" si="34"/>
        <v>6.5542937676045979E-2</v>
      </c>
      <c r="F255" s="10"/>
      <c r="G255" s="7">
        <f t="shared" si="35"/>
        <v>-10.943153977257262</v>
      </c>
      <c r="H255" s="7">
        <f t="shared" si="36"/>
        <v>10.943153977257262</v>
      </c>
      <c r="I255" s="7">
        <f t="shared" si="37"/>
        <v>84.778736528597179</v>
      </c>
      <c r="J255" s="8">
        <f t="shared" si="38"/>
        <v>0</v>
      </c>
      <c r="K255" s="8">
        <f t="shared" si="39"/>
        <v>174.77873652859716</v>
      </c>
      <c r="L255" s="8">
        <f t="shared" si="40"/>
        <v>0</v>
      </c>
      <c r="M255" s="8">
        <f t="shared" si="41"/>
        <v>0</v>
      </c>
      <c r="N255" s="9">
        <f t="shared" si="42"/>
        <v>174.77873652859716</v>
      </c>
      <c r="O255" s="10"/>
    </row>
    <row r="256" spans="1:15">
      <c r="A256" s="49">
        <f t="shared" si="43"/>
        <v>44813</v>
      </c>
      <c r="B256" s="36">
        <v>260.44161801073705</v>
      </c>
      <c r="C256" s="31">
        <v>1.4430421528991715</v>
      </c>
      <c r="D256" s="7">
        <f t="shared" si="33"/>
        <v>-0.23962076221087975</v>
      </c>
      <c r="E256" s="7">
        <f t="shared" si="34"/>
        <v>-1.4230082731176767</v>
      </c>
      <c r="F256" s="10"/>
      <c r="G256" s="7">
        <f t="shared" si="35"/>
        <v>0.16839028046259583</v>
      </c>
      <c r="H256" s="7">
        <f t="shared" si="36"/>
        <v>0.16839028046259583</v>
      </c>
      <c r="I256" s="7">
        <f t="shared" si="37"/>
        <v>9.5583819892629442</v>
      </c>
      <c r="J256" s="8">
        <f t="shared" si="38"/>
        <v>0</v>
      </c>
      <c r="K256" s="8">
        <f t="shared" si="39"/>
        <v>0</v>
      </c>
      <c r="L256" s="8">
        <f t="shared" si="40"/>
        <v>260.44161801073705</v>
      </c>
      <c r="M256" s="8">
        <f t="shared" si="41"/>
        <v>0</v>
      </c>
      <c r="N256" s="9">
        <f t="shared" si="42"/>
        <v>260.44161801073705</v>
      </c>
      <c r="O256" s="10"/>
    </row>
    <row r="257" spans="1:15">
      <c r="A257" s="49">
        <f t="shared" si="43"/>
        <v>44814</v>
      </c>
      <c r="B257" s="36">
        <v>304.63993784962224</v>
      </c>
      <c r="C257" s="31">
        <v>0.64473591379000372</v>
      </c>
      <c r="D257" s="7">
        <f t="shared" si="33"/>
        <v>0.36647909360194836</v>
      </c>
      <c r="E257" s="7">
        <f t="shared" si="34"/>
        <v>-0.53045025448511718</v>
      </c>
      <c r="F257" s="10"/>
      <c r="G257" s="7">
        <f t="shared" si="35"/>
        <v>-0.69088305737108591</v>
      </c>
      <c r="H257" s="7">
        <f t="shared" si="36"/>
        <v>0.69088305737108591</v>
      </c>
      <c r="I257" s="7">
        <f t="shared" si="37"/>
        <v>34.639937849622235</v>
      </c>
      <c r="J257" s="8">
        <f t="shared" si="38"/>
        <v>0</v>
      </c>
      <c r="K257" s="8">
        <f t="shared" si="39"/>
        <v>0</v>
      </c>
      <c r="L257" s="8">
        <f t="shared" si="40"/>
        <v>0</v>
      </c>
      <c r="M257" s="8">
        <f t="shared" si="41"/>
        <v>304.63993784962224</v>
      </c>
      <c r="N257" s="9">
        <f t="shared" si="42"/>
        <v>304.63993784962224</v>
      </c>
      <c r="O257" s="10"/>
    </row>
    <row r="258" spans="1:15">
      <c r="A258" s="49">
        <f t="shared" si="43"/>
        <v>44815</v>
      </c>
      <c r="B258" s="36">
        <v>154.9977274417156</v>
      </c>
      <c r="C258" s="31">
        <v>0.69280440326358261</v>
      </c>
      <c r="D258" s="7">
        <f t="shared" si="33"/>
        <v>-0.62788241189344352</v>
      </c>
      <c r="E258" s="7">
        <f t="shared" si="34"/>
        <v>0.29281669695610074</v>
      </c>
      <c r="F258" s="10"/>
      <c r="G258" s="7">
        <f t="shared" si="35"/>
        <v>-2.1442848663359384</v>
      </c>
      <c r="H258" s="7">
        <f t="shared" si="36"/>
        <v>2.1442848663359384</v>
      </c>
      <c r="I258" s="7">
        <f t="shared" si="37"/>
        <v>64.997727441715611</v>
      </c>
      <c r="J258" s="8">
        <f t="shared" si="38"/>
        <v>0</v>
      </c>
      <c r="K258" s="8">
        <f t="shared" si="39"/>
        <v>154.9977274417156</v>
      </c>
      <c r="L258" s="8">
        <f t="shared" si="40"/>
        <v>0</v>
      </c>
      <c r="M258" s="8">
        <f t="shared" si="41"/>
        <v>0</v>
      </c>
      <c r="N258" s="9">
        <f t="shared" si="42"/>
        <v>154.9977274417156</v>
      </c>
      <c r="O258" s="10"/>
    </row>
    <row r="259" spans="1:15">
      <c r="A259" s="49">
        <f t="shared" si="43"/>
        <v>44816</v>
      </c>
      <c r="B259" s="36">
        <v>188.40057113228511</v>
      </c>
      <c r="C259" s="31">
        <v>0.39118451305357044</v>
      </c>
      <c r="D259" s="7">
        <f t="shared" si="33"/>
        <v>-0.38698744619480535</v>
      </c>
      <c r="E259" s="7">
        <f t="shared" si="34"/>
        <v>-5.7149275941009769E-2</v>
      </c>
      <c r="F259" s="10"/>
      <c r="G259" s="7">
        <f t="shared" si="35"/>
        <v>6.7715196705949321</v>
      </c>
      <c r="H259" s="7">
        <f t="shared" si="36"/>
        <v>6.7715196705949321</v>
      </c>
      <c r="I259" s="7">
        <f t="shared" si="37"/>
        <v>81.59942886771492</v>
      </c>
      <c r="J259" s="8">
        <f t="shared" si="38"/>
        <v>0</v>
      </c>
      <c r="K259" s="8">
        <f t="shared" si="39"/>
        <v>0</v>
      </c>
      <c r="L259" s="8">
        <f t="shared" si="40"/>
        <v>188.40057113228508</v>
      </c>
      <c r="M259" s="8">
        <f t="shared" si="41"/>
        <v>0</v>
      </c>
      <c r="N259" s="9">
        <f t="shared" si="42"/>
        <v>188.40057113228508</v>
      </c>
      <c r="O259" s="10"/>
    </row>
    <row r="260" spans="1:15">
      <c r="A260" s="49">
        <f t="shared" si="43"/>
        <v>44817</v>
      </c>
      <c r="B260" s="36">
        <v>19.148990132746192</v>
      </c>
      <c r="C260" s="31">
        <v>1.3879474991062677</v>
      </c>
      <c r="D260" s="7">
        <f t="shared" si="33"/>
        <v>1.311150674384836</v>
      </c>
      <c r="E260" s="7">
        <f t="shared" si="34"/>
        <v>0.45528251595633756</v>
      </c>
      <c r="F260" s="10"/>
      <c r="G260" s="7">
        <f t="shared" si="35"/>
        <v>2.87986168682695</v>
      </c>
      <c r="H260" s="7">
        <f t="shared" si="36"/>
        <v>2.87986168682695</v>
      </c>
      <c r="I260" s="7">
        <f t="shared" si="37"/>
        <v>70.851009867253808</v>
      </c>
      <c r="J260" s="8">
        <f t="shared" si="38"/>
        <v>19.148990132746192</v>
      </c>
      <c r="K260" s="8">
        <f t="shared" si="39"/>
        <v>0</v>
      </c>
      <c r="L260" s="8">
        <f t="shared" si="40"/>
        <v>0</v>
      </c>
      <c r="M260" s="8">
        <f t="shared" si="41"/>
        <v>0</v>
      </c>
      <c r="N260" s="9">
        <f t="shared" si="42"/>
        <v>19.148990132746192</v>
      </c>
      <c r="O260" s="10"/>
    </row>
    <row r="261" spans="1:15">
      <c r="A261" s="49">
        <f t="shared" si="43"/>
        <v>44818</v>
      </c>
      <c r="B261" s="36">
        <v>1.2217861733496846</v>
      </c>
      <c r="C261" s="31">
        <v>1.2580631216740834</v>
      </c>
      <c r="D261" s="7">
        <f t="shared" si="33"/>
        <v>1.2577770985628469</v>
      </c>
      <c r="E261" s="7">
        <f t="shared" si="34"/>
        <v>2.6825145799527703E-2</v>
      </c>
      <c r="F261" s="10"/>
      <c r="G261" s="7">
        <f t="shared" si="35"/>
        <v>46.887987411609593</v>
      </c>
      <c r="H261" s="7">
        <f t="shared" si="36"/>
        <v>46.887987411609593</v>
      </c>
      <c r="I261" s="7">
        <f t="shared" si="37"/>
        <v>88.778213826650315</v>
      </c>
      <c r="J261" s="8">
        <f t="shared" si="38"/>
        <v>1.2217861733496846</v>
      </c>
      <c r="K261" s="8">
        <f t="shared" si="39"/>
        <v>0</v>
      </c>
      <c r="L261" s="8">
        <f t="shared" si="40"/>
        <v>0</v>
      </c>
      <c r="M261" s="8">
        <f t="shared" si="41"/>
        <v>0</v>
      </c>
      <c r="N261" s="9">
        <f t="shared" si="42"/>
        <v>1.2217861733496846</v>
      </c>
      <c r="O261" s="10"/>
    </row>
    <row r="262" spans="1:15">
      <c r="A262" s="49">
        <f t="shared" si="43"/>
        <v>44819</v>
      </c>
      <c r="B262" s="36">
        <v>315.20280678113602</v>
      </c>
      <c r="C262" s="31">
        <v>0.9384864866304421</v>
      </c>
      <c r="D262" s="7">
        <f t="shared" ref="D262:D325" si="44">IF(C262&gt;0,C262*COS(B262*(PI()/180)),$H$1)</f>
        <v>0.66595494172503455</v>
      </c>
      <c r="E262" s="7">
        <f t="shared" ref="E262:E325" si="45">IF(C262&gt;0,C262*SIN(B262*(PI()/180)),$H$1)</f>
        <v>-0.66125706134600681</v>
      </c>
      <c r="F262" s="10"/>
      <c r="G262" s="7">
        <f t="shared" ref="G262:G325" si="46">D262/E262</f>
        <v>-1.0071044691295472</v>
      </c>
      <c r="H262" s="7">
        <f t="shared" ref="H262:H325" si="47">IF(G262&lt;0,-1*G262,G262)</f>
        <v>1.0071044691295472</v>
      </c>
      <c r="I262" s="7">
        <f t="shared" ref="I262:I325" si="48">ATAN(H262)*180/PI()</f>
        <v>45.202806781136012</v>
      </c>
      <c r="J262" s="8">
        <f t="shared" ref="J262:J325" si="49">IF(AND(D262&gt;0,E262&gt;0),90-I262,0)</f>
        <v>0</v>
      </c>
      <c r="K262" s="8">
        <f t="shared" ref="K262:K325" si="50">IF(AND(D262&lt;0,E262&gt;0),90+I262,0)</f>
        <v>0</v>
      </c>
      <c r="L262" s="8">
        <f t="shared" ref="L262:L325" si="51">IF(AND(D262&lt;0,E262&lt;0),270-I262,0)</f>
        <v>0</v>
      </c>
      <c r="M262" s="8">
        <f t="shared" ref="M262:M325" si="52">IF(AND(D262&gt;0,E262&lt;0),270+I262,0)</f>
        <v>315.20280678113602</v>
      </c>
      <c r="N262" s="9">
        <f t="shared" ref="N262:N325" si="53">MAX(J262:M262)</f>
        <v>315.20280678113602</v>
      </c>
      <c r="O262" s="10"/>
    </row>
    <row r="263" spans="1:15">
      <c r="A263" s="49">
        <f t="shared" ref="A263:A326" si="54">A262+1</f>
        <v>44820</v>
      </c>
      <c r="B263" s="36">
        <v>330.99492596873949</v>
      </c>
      <c r="C263" s="31">
        <v>1.2688485492223527</v>
      </c>
      <c r="D263" s="7">
        <f t="shared" si="44"/>
        <v>1.1097054653817728</v>
      </c>
      <c r="E263" s="7">
        <f t="shared" si="45"/>
        <v>-0.61524825962004337</v>
      </c>
      <c r="F263" s="10"/>
      <c r="G263" s="7">
        <f t="shared" si="46"/>
        <v>-1.8036710352778398</v>
      </c>
      <c r="H263" s="7">
        <f t="shared" si="47"/>
        <v>1.8036710352778398</v>
      </c>
      <c r="I263" s="7">
        <f t="shared" si="48"/>
        <v>60.994925968739466</v>
      </c>
      <c r="J263" s="8">
        <f t="shared" si="49"/>
        <v>0</v>
      </c>
      <c r="K263" s="8">
        <f t="shared" si="50"/>
        <v>0</v>
      </c>
      <c r="L263" s="8">
        <f t="shared" si="51"/>
        <v>0</v>
      </c>
      <c r="M263" s="8">
        <f t="shared" si="52"/>
        <v>330.99492596873949</v>
      </c>
      <c r="N263" s="9">
        <f t="shared" si="53"/>
        <v>330.99492596873949</v>
      </c>
      <c r="O263" s="10"/>
    </row>
    <row r="264" spans="1:15">
      <c r="A264" s="49">
        <f t="shared" si="54"/>
        <v>44821</v>
      </c>
      <c r="B264" s="36">
        <v>306.99056489715889</v>
      </c>
      <c r="C264" s="31">
        <v>0.91625013736425209</v>
      </c>
      <c r="D264" s="7">
        <f t="shared" si="44"/>
        <v>0.55129259025819488</v>
      </c>
      <c r="E264" s="7">
        <f t="shared" si="45"/>
        <v>-0.73184068904811572</v>
      </c>
      <c r="F264" s="10"/>
      <c r="G264" s="7">
        <f t="shared" si="46"/>
        <v>-0.75329589965166521</v>
      </c>
      <c r="H264" s="7">
        <f t="shared" si="47"/>
        <v>0.75329589965166521</v>
      </c>
      <c r="I264" s="7">
        <f t="shared" si="48"/>
        <v>36.990564897158869</v>
      </c>
      <c r="J264" s="8">
        <f t="shared" si="49"/>
        <v>0</v>
      </c>
      <c r="K264" s="8">
        <f t="shared" si="50"/>
        <v>0</v>
      </c>
      <c r="L264" s="8">
        <f t="shared" si="51"/>
        <v>0</v>
      </c>
      <c r="M264" s="8">
        <f t="shared" si="52"/>
        <v>306.99056489715889</v>
      </c>
      <c r="N264" s="9">
        <f t="shared" si="53"/>
        <v>306.99056489715889</v>
      </c>
      <c r="O264" s="10"/>
    </row>
    <row r="265" spans="1:15">
      <c r="A265" s="49">
        <f t="shared" si="54"/>
        <v>44822</v>
      </c>
      <c r="B265" s="36">
        <v>295.93951860987534</v>
      </c>
      <c r="C265" s="31">
        <v>1.0604510943469283</v>
      </c>
      <c r="D265" s="7">
        <f t="shared" si="44"/>
        <v>0.46386478310811985</v>
      </c>
      <c r="E265" s="7">
        <f t="shared" si="45"/>
        <v>-0.95361731658650939</v>
      </c>
      <c r="F265" s="10"/>
      <c r="G265" s="7">
        <f t="shared" si="46"/>
        <v>-0.48642655186729655</v>
      </c>
      <c r="H265" s="7">
        <f t="shared" si="47"/>
        <v>0.48642655186729655</v>
      </c>
      <c r="I265" s="7">
        <f t="shared" si="48"/>
        <v>25.939518609875311</v>
      </c>
      <c r="J265" s="8">
        <f t="shared" si="49"/>
        <v>0</v>
      </c>
      <c r="K265" s="8">
        <f t="shared" si="50"/>
        <v>0</v>
      </c>
      <c r="L265" s="8">
        <f t="shared" si="51"/>
        <v>0</v>
      </c>
      <c r="M265" s="8">
        <f t="shared" si="52"/>
        <v>295.93951860987534</v>
      </c>
      <c r="N265" s="9">
        <f t="shared" si="53"/>
        <v>295.93951860987534</v>
      </c>
      <c r="O265" s="10"/>
    </row>
    <row r="266" spans="1:15">
      <c r="A266" s="49">
        <f t="shared" si="54"/>
        <v>44823</v>
      </c>
      <c r="B266" s="36">
        <v>291.81017799555229</v>
      </c>
      <c r="C266" s="31">
        <v>0.21777384027740374</v>
      </c>
      <c r="D266" s="7">
        <f t="shared" si="44"/>
        <v>8.0910117127298467E-2</v>
      </c>
      <c r="E266" s="7">
        <f t="shared" si="45"/>
        <v>-0.20218555451766329</v>
      </c>
      <c r="F266" s="10"/>
      <c r="G266" s="7">
        <f t="shared" si="46"/>
        <v>-0.40017753652242261</v>
      </c>
      <c r="H266" s="7">
        <f t="shared" si="47"/>
        <v>0.40017753652242261</v>
      </c>
      <c r="I266" s="7">
        <f t="shared" si="48"/>
        <v>21.810177995552312</v>
      </c>
      <c r="J266" s="8">
        <f t="shared" si="49"/>
        <v>0</v>
      </c>
      <c r="K266" s="8">
        <f t="shared" si="50"/>
        <v>0</v>
      </c>
      <c r="L266" s="8">
        <f t="shared" si="51"/>
        <v>0</v>
      </c>
      <c r="M266" s="8">
        <f t="shared" si="52"/>
        <v>291.81017799555229</v>
      </c>
      <c r="N266" s="9">
        <f t="shared" si="53"/>
        <v>291.81017799555229</v>
      </c>
      <c r="O266" s="10"/>
    </row>
    <row r="267" spans="1:15">
      <c r="A267" s="49">
        <f t="shared" si="54"/>
        <v>44824</v>
      </c>
      <c r="B267" s="36">
        <v>308.49927968144237</v>
      </c>
      <c r="C267" s="31">
        <v>0.16233625743991259</v>
      </c>
      <c r="D267" s="7">
        <f t="shared" si="44"/>
        <v>0.1010550990958833</v>
      </c>
      <c r="E267" s="7">
        <f t="shared" si="45"/>
        <v>-0.12704694969309094</v>
      </c>
      <c r="F267" s="10"/>
      <c r="G267" s="7">
        <f t="shared" si="46"/>
        <v>-0.79541539045213983</v>
      </c>
      <c r="H267" s="7">
        <f t="shared" si="47"/>
        <v>0.79541539045213983</v>
      </c>
      <c r="I267" s="7">
        <f t="shared" si="48"/>
        <v>38.499279681442353</v>
      </c>
      <c r="J267" s="8">
        <f t="shared" si="49"/>
        <v>0</v>
      </c>
      <c r="K267" s="8">
        <f t="shared" si="50"/>
        <v>0</v>
      </c>
      <c r="L267" s="8">
        <f t="shared" si="51"/>
        <v>0</v>
      </c>
      <c r="M267" s="8">
        <f t="shared" si="52"/>
        <v>308.49927968144237</v>
      </c>
      <c r="N267" s="9">
        <f t="shared" si="53"/>
        <v>308.49927968144237</v>
      </c>
      <c r="O267" s="10"/>
    </row>
    <row r="268" spans="1:15">
      <c r="A268" s="49">
        <f t="shared" si="54"/>
        <v>44825</v>
      </c>
      <c r="B268" s="36">
        <v>188.63312704814382</v>
      </c>
      <c r="C268" s="31">
        <v>0.51629925399478016</v>
      </c>
      <c r="D268" s="7">
        <f t="shared" si="44"/>
        <v>-0.51044945851881707</v>
      </c>
      <c r="E268" s="7">
        <f t="shared" si="45"/>
        <v>-7.7500128860621645E-2</v>
      </c>
      <c r="F268" s="10"/>
      <c r="G268" s="7">
        <f t="shared" si="46"/>
        <v>6.5864336746694105</v>
      </c>
      <c r="H268" s="7">
        <f t="shared" si="47"/>
        <v>6.5864336746694105</v>
      </c>
      <c r="I268" s="7">
        <f t="shared" si="48"/>
        <v>81.366872951856195</v>
      </c>
      <c r="J268" s="8">
        <f t="shared" si="49"/>
        <v>0</v>
      </c>
      <c r="K268" s="8">
        <f t="shared" si="50"/>
        <v>0</v>
      </c>
      <c r="L268" s="8">
        <f t="shared" si="51"/>
        <v>188.63312704814382</v>
      </c>
      <c r="M268" s="8">
        <f t="shared" si="52"/>
        <v>0</v>
      </c>
      <c r="N268" s="9">
        <f t="shared" si="53"/>
        <v>188.63312704814382</v>
      </c>
      <c r="O268" s="10"/>
    </row>
    <row r="269" spans="1:15">
      <c r="A269" s="49">
        <f t="shared" si="54"/>
        <v>44826</v>
      </c>
      <c r="B269" s="36">
        <v>209.89023755958794</v>
      </c>
      <c r="C269" s="31">
        <v>0.98931490849428372</v>
      </c>
      <c r="D269" s="7">
        <f t="shared" si="44"/>
        <v>-0.85771789354691441</v>
      </c>
      <c r="E269" s="7">
        <f t="shared" si="45"/>
        <v>-0.49301521605169224</v>
      </c>
      <c r="F269" s="10"/>
      <c r="G269" s="7">
        <f t="shared" si="46"/>
        <v>1.7397391918568765</v>
      </c>
      <c r="H269" s="7">
        <f t="shared" si="47"/>
        <v>1.7397391918568765</v>
      </c>
      <c r="I269" s="7">
        <f t="shared" si="48"/>
        <v>60.109762440412055</v>
      </c>
      <c r="J269" s="8">
        <f t="shared" si="49"/>
        <v>0</v>
      </c>
      <c r="K269" s="8">
        <f t="shared" si="50"/>
        <v>0</v>
      </c>
      <c r="L269" s="8">
        <f t="shared" si="51"/>
        <v>209.89023755958794</v>
      </c>
      <c r="M269" s="8">
        <f t="shared" si="52"/>
        <v>0</v>
      </c>
      <c r="N269" s="9">
        <f t="shared" si="53"/>
        <v>209.89023755958794</v>
      </c>
      <c r="O269" s="10"/>
    </row>
    <row r="270" spans="1:15">
      <c r="A270" s="49">
        <f t="shared" si="54"/>
        <v>44827</v>
      </c>
      <c r="B270" s="36">
        <v>355.4680240210925</v>
      </c>
      <c r="C270" s="31">
        <v>0.77135806148251707</v>
      </c>
      <c r="D270" s="7">
        <f t="shared" si="44"/>
        <v>0.76894632685229602</v>
      </c>
      <c r="E270" s="7">
        <f t="shared" si="45"/>
        <v>-6.0949203722678522E-2</v>
      </c>
      <c r="F270" s="10"/>
      <c r="G270" s="7">
        <f t="shared" si="46"/>
        <v>-12.616183311451199</v>
      </c>
      <c r="H270" s="7">
        <f t="shared" si="47"/>
        <v>12.616183311451199</v>
      </c>
      <c r="I270" s="7">
        <f t="shared" si="48"/>
        <v>85.468024021092504</v>
      </c>
      <c r="J270" s="8">
        <f t="shared" si="49"/>
        <v>0</v>
      </c>
      <c r="K270" s="8">
        <f t="shared" si="50"/>
        <v>0</v>
      </c>
      <c r="L270" s="8">
        <f t="shared" si="51"/>
        <v>0</v>
      </c>
      <c r="M270" s="8">
        <f t="shared" si="52"/>
        <v>355.4680240210925</v>
      </c>
      <c r="N270" s="9">
        <f t="shared" si="53"/>
        <v>355.4680240210925</v>
      </c>
      <c r="O270" s="10"/>
    </row>
    <row r="271" spans="1:15">
      <c r="A271" s="49">
        <f t="shared" si="54"/>
        <v>44828</v>
      </c>
      <c r="B271" s="36">
        <v>3.8928192366280712</v>
      </c>
      <c r="C271" s="31">
        <v>1.777233352746534</v>
      </c>
      <c r="D271" s="7">
        <f t="shared" si="44"/>
        <v>1.7731329114565184</v>
      </c>
      <c r="E271" s="7">
        <f t="shared" si="45"/>
        <v>0.12065682087812717</v>
      </c>
      <c r="F271" s="10"/>
      <c r="G271" s="7">
        <f t="shared" si="46"/>
        <v>14.695670734168617</v>
      </c>
      <c r="H271" s="7">
        <f t="shared" si="47"/>
        <v>14.695670734168617</v>
      </c>
      <c r="I271" s="7">
        <f t="shared" si="48"/>
        <v>86.107180763371929</v>
      </c>
      <c r="J271" s="8">
        <f t="shared" si="49"/>
        <v>3.8928192366280712</v>
      </c>
      <c r="K271" s="8">
        <f t="shared" si="50"/>
        <v>0</v>
      </c>
      <c r="L271" s="8">
        <f t="shared" si="51"/>
        <v>0</v>
      </c>
      <c r="M271" s="8">
        <f t="shared" si="52"/>
        <v>0</v>
      </c>
      <c r="N271" s="9">
        <f t="shared" si="53"/>
        <v>3.8928192366280712</v>
      </c>
      <c r="O271" s="10"/>
    </row>
    <row r="272" spans="1:15">
      <c r="A272" s="49">
        <f t="shared" si="54"/>
        <v>44829</v>
      </c>
      <c r="B272" s="36">
        <v>300.23666715669799</v>
      </c>
      <c r="C272" s="31">
        <v>0.74848193048902611</v>
      </c>
      <c r="D272" s="7">
        <f t="shared" si="44"/>
        <v>0.37691525162154349</v>
      </c>
      <c r="E272" s="7">
        <f t="shared" si="45"/>
        <v>-0.64665299300602319</v>
      </c>
      <c r="F272" s="10"/>
      <c r="G272" s="7">
        <f t="shared" si="46"/>
        <v>-0.58287096123907178</v>
      </c>
      <c r="H272" s="7">
        <f t="shared" si="47"/>
        <v>0.58287096123907178</v>
      </c>
      <c r="I272" s="7">
        <f t="shared" si="48"/>
        <v>30.236667156698005</v>
      </c>
      <c r="J272" s="8">
        <f t="shared" si="49"/>
        <v>0</v>
      </c>
      <c r="K272" s="8">
        <f t="shared" si="50"/>
        <v>0</v>
      </c>
      <c r="L272" s="8">
        <f t="shared" si="51"/>
        <v>0</v>
      </c>
      <c r="M272" s="8">
        <f t="shared" si="52"/>
        <v>300.23666715669799</v>
      </c>
      <c r="N272" s="9">
        <f t="shared" si="53"/>
        <v>300.23666715669799</v>
      </c>
      <c r="O272" s="10"/>
    </row>
    <row r="273" spans="1:15">
      <c r="A273" s="49">
        <f t="shared" si="54"/>
        <v>44830</v>
      </c>
      <c r="B273" s="36">
        <v>277.60109484546234</v>
      </c>
      <c r="C273" s="31">
        <v>1.8552905772756889</v>
      </c>
      <c r="D273" s="7">
        <f t="shared" si="44"/>
        <v>0.24540917526942421</v>
      </c>
      <c r="E273" s="7">
        <f t="shared" si="45"/>
        <v>-1.8389881627736324</v>
      </c>
      <c r="F273" s="10"/>
      <c r="G273" s="7">
        <f t="shared" si="46"/>
        <v>-0.13344793633651708</v>
      </c>
      <c r="H273" s="7">
        <f t="shared" si="47"/>
        <v>0.13344793633651708</v>
      </c>
      <c r="I273" s="7">
        <f t="shared" si="48"/>
        <v>7.6010948454623497</v>
      </c>
      <c r="J273" s="8">
        <f t="shared" si="49"/>
        <v>0</v>
      </c>
      <c r="K273" s="8">
        <f t="shared" si="50"/>
        <v>0</v>
      </c>
      <c r="L273" s="8">
        <f t="shared" si="51"/>
        <v>0</v>
      </c>
      <c r="M273" s="8">
        <f t="shared" si="52"/>
        <v>277.60109484546234</v>
      </c>
      <c r="N273" s="9">
        <f t="shared" si="53"/>
        <v>277.60109484546234</v>
      </c>
      <c r="O273" s="10"/>
    </row>
    <row r="274" spans="1:15">
      <c r="A274" s="49">
        <f t="shared" si="54"/>
        <v>44831</v>
      </c>
      <c r="B274" s="36">
        <v>264.68528138774775</v>
      </c>
      <c r="C274" s="31">
        <v>1.8635606352806373</v>
      </c>
      <c r="D274" s="7">
        <f t="shared" si="44"/>
        <v>-0.17261486505771809</v>
      </c>
      <c r="E274" s="7">
        <f t="shared" si="45"/>
        <v>-1.8555490696094992</v>
      </c>
      <c r="F274" s="10"/>
      <c r="G274" s="7">
        <f t="shared" si="46"/>
        <v>9.3026300346799734E-2</v>
      </c>
      <c r="H274" s="7">
        <f t="shared" si="47"/>
        <v>9.3026300346799734E-2</v>
      </c>
      <c r="I274" s="7">
        <f t="shared" si="48"/>
        <v>5.3147186122522623</v>
      </c>
      <c r="J274" s="8">
        <f t="shared" si="49"/>
        <v>0</v>
      </c>
      <c r="K274" s="8">
        <f t="shared" si="50"/>
        <v>0</v>
      </c>
      <c r="L274" s="8">
        <f t="shared" si="51"/>
        <v>264.68528138774775</v>
      </c>
      <c r="M274" s="8">
        <f t="shared" si="52"/>
        <v>0</v>
      </c>
      <c r="N274" s="9">
        <f t="shared" si="53"/>
        <v>264.68528138774775</v>
      </c>
      <c r="O274" s="10"/>
    </row>
    <row r="275" spans="1:15">
      <c r="A275" s="49">
        <f t="shared" si="54"/>
        <v>44832</v>
      </c>
      <c r="B275" s="36">
        <v>298.47699455021746</v>
      </c>
      <c r="C275" s="31">
        <v>0.84531754280217919</v>
      </c>
      <c r="D275" s="7">
        <f t="shared" si="44"/>
        <v>0.40305235663009326</v>
      </c>
      <c r="E275" s="7">
        <f t="shared" si="45"/>
        <v>-0.74304141606241725</v>
      </c>
      <c r="F275" s="10"/>
      <c r="G275" s="7">
        <f t="shared" si="46"/>
        <v>-0.54243592337824131</v>
      </c>
      <c r="H275" s="7">
        <f t="shared" si="47"/>
        <v>0.54243592337824131</v>
      </c>
      <c r="I275" s="7">
        <f t="shared" si="48"/>
        <v>28.476994550217459</v>
      </c>
      <c r="J275" s="8">
        <f t="shared" si="49"/>
        <v>0</v>
      </c>
      <c r="K275" s="8">
        <f t="shared" si="50"/>
        <v>0</v>
      </c>
      <c r="L275" s="8">
        <f t="shared" si="51"/>
        <v>0</v>
      </c>
      <c r="M275" s="8">
        <f t="shared" si="52"/>
        <v>298.47699455021746</v>
      </c>
      <c r="N275" s="9">
        <f t="shared" si="53"/>
        <v>298.47699455021746</v>
      </c>
      <c r="O275" s="10"/>
    </row>
    <row r="276" spans="1:15">
      <c r="A276" s="49">
        <f t="shared" si="54"/>
        <v>44833</v>
      </c>
      <c r="B276" s="36">
        <v>340.69265730260304</v>
      </c>
      <c r="C276" s="31">
        <v>0.29806562947218201</v>
      </c>
      <c r="D276" s="7">
        <f t="shared" si="44"/>
        <v>0.28130199730704375</v>
      </c>
      <c r="E276" s="7">
        <f t="shared" si="45"/>
        <v>-9.8551031368099035E-2</v>
      </c>
      <c r="F276" s="10"/>
      <c r="G276" s="7">
        <f t="shared" si="46"/>
        <v>-2.8543790298485012</v>
      </c>
      <c r="H276" s="7">
        <f t="shared" si="47"/>
        <v>2.8543790298485012</v>
      </c>
      <c r="I276" s="7">
        <f t="shared" si="48"/>
        <v>70.692657302603024</v>
      </c>
      <c r="J276" s="8">
        <f t="shared" si="49"/>
        <v>0</v>
      </c>
      <c r="K276" s="8">
        <f t="shared" si="50"/>
        <v>0</v>
      </c>
      <c r="L276" s="8">
        <f t="shared" si="51"/>
        <v>0</v>
      </c>
      <c r="M276" s="8">
        <f t="shared" si="52"/>
        <v>340.69265730260304</v>
      </c>
      <c r="N276" s="9">
        <f t="shared" si="53"/>
        <v>340.69265730260304</v>
      </c>
      <c r="O276" s="10"/>
    </row>
    <row r="277" spans="1:15">
      <c r="A277" s="49">
        <f t="shared" si="54"/>
        <v>44834</v>
      </c>
      <c r="B277" s="36">
        <v>213.37448464401677</v>
      </c>
      <c r="C277" s="31">
        <v>2.0497172543609974</v>
      </c>
      <c r="D277" s="7">
        <f t="shared" si="44"/>
        <v>-1.711704376125964</v>
      </c>
      <c r="E277" s="7">
        <f t="shared" si="45"/>
        <v>-1.1275677148519327</v>
      </c>
      <c r="F277" s="10"/>
      <c r="G277" s="7">
        <f t="shared" si="46"/>
        <v>1.518050183221801</v>
      </c>
      <c r="H277" s="7">
        <f t="shared" si="47"/>
        <v>1.518050183221801</v>
      </c>
      <c r="I277" s="7">
        <f t="shared" si="48"/>
        <v>56.625515355983225</v>
      </c>
      <c r="J277" s="8">
        <f t="shared" si="49"/>
        <v>0</v>
      </c>
      <c r="K277" s="8">
        <f t="shared" si="50"/>
        <v>0</v>
      </c>
      <c r="L277" s="8">
        <f t="shared" si="51"/>
        <v>213.37448464401677</v>
      </c>
      <c r="M277" s="8">
        <f t="shared" si="52"/>
        <v>0</v>
      </c>
      <c r="N277" s="9">
        <f t="shared" si="53"/>
        <v>213.37448464401677</v>
      </c>
      <c r="O277" s="10"/>
    </row>
    <row r="278" spans="1:15">
      <c r="A278" s="49">
        <f t="shared" si="54"/>
        <v>44835</v>
      </c>
      <c r="B278" s="36">
        <v>232.9954586953501</v>
      </c>
      <c r="C278" s="31">
        <v>2.3895681811448735</v>
      </c>
      <c r="D278" s="7">
        <f t="shared" si="44"/>
        <v>-1.4382292864215773</v>
      </c>
      <c r="E278" s="7">
        <f t="shared" si="45"/>
        <v>-1.9082800140491172</v>
      </c>
      <c r="F278" s="10"/>
      <c r="G278" s="7">
        <f t="shared" si="46"/>
        <v>0.75367832594433848</v>
      </c>
      <c r="H278" s="7">
        <f t="shared" si="47"/>
        <v>0.75367832594433848</v>
      </c>
      <c r="I278" s="7">
        <f t="shared" si="48"/>
        <v>37.004541304649933</v>
      </c>
      <c r="J278" s="8">
        <f t="shared" si="49"/>
        <v>0</v>
      </c>
      <c r="K278" s="8">
        <f t="shared" si="50"/>
        <v>0</v>
      </c>
      <c r="L278" s="8">
        <f t="shared" si="51"/>
        <v>232.99545869535007</v>
      </c>
      <c r="M278" s="8">
        <f t="shared" si="52"/>
        <v>0</v>
      </c>
      <c r="N278" s="9">
        <f t="shared" si="53"/>
        <v>232.99545869535007</v>
      </c>
      <c r="O278" s="10"/>
    </row>
    <row r="279" spans="1:15">
      <c r="A279" s="49">
        <f t="shared" si="54"/>
        <v>44836</v>
      </c>
      <c r="B279" s="36">
        <v>277.53887633769273</v>
      </c>
      <c r="C279" s="31">
        <v>0.54415550255189649</v>
      </c>
      <c r="D279" s="7">
        <f t="shared" si="44"/>
        <v>7.1392591056254007E-2</v>
      </c>
      <c r="E279" s="7">
        <f t="shared" si="45"/>
        <v>-0.53945185966848008</v>
      </c>
      <c r="F279" s="10"/>
      <c r="G279" s="7">
        <f t="shared" si="46"/>
        <v>-0.13234283982286815</v>
      </c>
      <c r="H279" s="7">
        <f t="shared" si="47"/>
        <v>0.13234283982286815</v>
      </c>
      <c r="I279" s="7">
        <f t="shared" si="48"/>
        <v>7.5388763376927335</v>
      </c>
      <c r="J279" s="8">
        <f t="shared" si="49"/>
        <v>0</v>
      </c>
      <c r="K279" s="8">
        <f t="shared" si="50"/>
        <v>0</v>
      </c>
      <c r="L279" s="8">
        <f t="shared" si="51"/>
        <v>0</v>
      </c>
      <c r="M279" s="8">
        <f t="shared" si="52"/>
        <v>277.53887633769273</v>
      </c>
      <c r="N279" s="9">
        <f t="shared" si="53"/>
        <v>277.53887633769273</v>
      </c>
      <c r="O279" s="10"/>
    </row>
    <row r="280" spans="1:15">
      <c r="A280" s="49">
        <f t="shared" si="54"/>
        <v>44837</v>
      </c>
      <c r="B280" s="36">
        <v>154.31798584811648</v>
      </c>
      <c r="C280" s="31">
        <v>0.45279259438842467</v>
      </c>
      <c r="D280" s="7">
        <f t="shared" si="44"/>
        <v>-0.40806262119135195</v>
      </c>
      <c r="E280" s="7">
        <f t="shared" si="45"/>
        <v>0.19622953579786015</v>
      </c>
      <c r="F280" s="10"/>
      <c r="G280" s="7">
        <f t="shared" si="46"/>
        <v>-2.0795168246828304</v>
      </c>
      <c r="H280" s="7">
        <f t="shared" si="47"/>
        <v>2.0795168246828304</v>
      </c>
      <c r="I280" s="7">
        <f t="shared" si="48"/>
        <v>64.317985848116479</v>
      </c>
      <c r="J280" s="8">
        <f t="shared" si="49"/>
        <v>0</v>
      </c>
      <c r="K280" s="8">
        <f t="shared" si="50"/>
        <v>154.31798584811648</v>
      </c>
      <c r="L280" s="8">
        <f t="shared" si="51"/>
        <v>0</v>
      </c>
      <c r="M280" s="8">
        <f t="shared" si="52"/>
        <v>0</v>
      </c>
      <c r="N280" s="9">
        <f t="shared" si="53"/>
        <v>154.31798584811648</v>
      </c>
      <c r="O280" s="10"/>
    </row>
    <row r="281" spans="1:15">
      <c r="A281" s="49">
        <f t="shared" si="54"/>
        <v>44838</v>
      </c>
      <c r="B281" s="36">
        <v>213.3356982827018</v>
      </c>
      <c r="C281" s="31">
        <v>2.34343574392028</v>
      </c>
      <c r="D281" s="7">
        <f t="shared" si="44"/>
        <v>-1.9578588462955948</v>
      </c>
      <c r="E281" s="7">
        <f t="shared" si="45"/>
        <v>-1.2878197947947838</v>
      </c>
      <c r="F281" s="10"/>
      <c r="G281" s="7">
        <f t="shared" si="46"/>
        <v>1.5202894490432823</v>
      </c>
      <c r="H281" s="7">
        <f t="shared" si="47"/>
        <v>1.5202894490432823</v>
      </c>
      <c r="I281" s="7">
        <f t="shared" si="48"/>
        <v>56.664301717298216</v>
      </c>
      <c r="J281" s="8">
        <f t="shared" si="49"/>
        <v>0</v>
      </c>
      <c r="K281" s="8">
        <f t="shared" si="50"/>
        <v>0</v>
      </c>
      <c r="L281" s="8">
        <f t="shared" si="51"/>
        <v>213.3356982827018</v>
      </c>
      <c r="M281" s="8">
        <f t="shared" si="52"/>
        <v>0</v>
      </c>
      <c r="N281" s="9">
        <f t="shared" si="53"/>
        <v>213.3356982827018</v>
      </c>
      <c r="O281" s="10"/>
    </row>
    <row r="282" spans="1:15">
      <c r="A282" s="49">
        <f t="shared" si="54"/>
        <v>44839</v>
      </c>
      <c r="B282" s="36">
        <v>218.52000885049569</v>
      </c>
      <c r="C282" s="31">
        <v>3.0180706703467455</v>
      </c>
      <c r="D282" s="7">
        <f t="shared" si="44"/>
        <v>-2.3613104678049228</v>
      </c>
      <c r="E282" s="7">
        <f t="shared" si="45"/>
        <v>-1.8796178988938548</v>
      </c>
      <c r="F282" s="10"/>
      <c r="G282" s="7">
        <f t="shared" si="46"/>
        <v>1.25627153752608</v>
      </c>
      <c r="H282" s="7">
        <f t="shared" si="47"/>
        <v>1.25627153752608</v>
      </c>
      <c r="I282" s="7">
        <f t="shared" si="48"/>
        <v>51.479991149504315</v>
      </c>
      <c r="J282" s="8">
        <f t="shared" si="49"/>
        <v>0</v>
      </c>
      <c r="K282" s="8">
        <f t="shared" si="50"/>
        <v>0</v>
      </c>
      <c r="L282" s="8">
        <f t="shared" si="51"/>
        <v>218.52000885049569</v>
      </c>
      <c r="M282" s="8">
        <f t="shared" si="52"/>
        <v>0</v>
      </c>
      <c r="N282" s="9">
        <f t="shared" si="53"/>
        <v>218.52000885049569</v>
      </c>
      <c r="O282" s="10"/>
    </row>
    <row r="283" spans="1:15">
      <c r="A283" s="49">
        <f t="shared" si="54"/>
        <v>44840</v>
      </c>
      <c r="B283" s="36">
        <v>221.73026237815679</v>
      </c>
      <c r="C283" s="31">
        <v>2.1080320158094135</v>
      </c>
      <c r="D283" s="7">
        <f t="shared" si="44"/>
        <v>-1.5731962945717763</v>
      </c>
      <c r="E283" s="7">
        <f t="shared" si="45"/>
        <v>-1.403158009072083</v>
      </c>
      <c r="F283" s="10"/>
      <c r="G283" s="7">
        <f t="shared" si="46"/>
        <v>1.121182564187579</v>
      </c>
      <c r="H283" s="7">
        <f t="shared" si="47"/>
        <v>1.121182564187579</v>
      </c>
      <c r="I283" s="7">
        <f t="shared" si="48"/>
        <v>48.269737621843205</v>
      </c>
      <c r="J283" s="8">
        <f t="shared" si="49"/>
        <v>0</v>
      </c>
      <c r="K283" s="8">
        <f t="shared" si="50"/>
        <v>0</v>
      </c>
      <c r="L283" s="8">
        <f t="shared" si="51"/>
        <v>221.73026237815679</v>
      </c>
      <c r="M283" s="8">
        <f t="shared" si="52"/>
        <v>0</v>
      </c>
      <c r="N283" s="9">
        <f t="shared" si="53"/>
        <v>221.73026237815679</v>
      </c>
      <c r="O283" s="10"/>
    </row>
    <row r="284" spans="1:15">
      <c r="A284" s="49">
        <f t="shared" si="54"/>
        <v>44841</v>
      </c>
      <c r="B284" s="36">
        <v>222.89871324466799</v>
      </c>
      <c r="C284" s="31">
        <v>2.6732254274777292</v>
      </c>
      <c r="D284" s="7">
        <f t="shared" si="44"/>
        <v>-1.958293170755419</v>
      </c>
      <c r="E284" s="7">
        <f t="shared" si="45"/>
        <v>-1.8196763567970473</v>
      </c>
      <c r="F284" s="10"/>
      <c r="G284" s="7">
        <f t="shared" si="46"/>
        <v>1.0761766307731566</v>
      </c>
      <c r="H284" s="7">
        <f t="shared" si="47"/>
        <v>1.0761766307731566</v>
      </c>
      <c r="I284" s="7">
        <f t="shared" si="48"/>
        <v>47.101286755332026</v>
      </c>
      <c r="J284" s="8">
        <f t="shared" si="49"/>
        <v>0</v>
      </c>
      <c r="K284" s="8">
        <f t="shared" si="50"/>
        <v>0</v>
      </c>
      <c r="L284" s="8">
        <f t="shared" si="51"/>
        <v>222.89871324466799</v>
      </c>
      <c r="M284" s="8">
        <f t="shared" si="52"/>
        <v>0</v>
      </c>
      <c r="N284" s="9">
        <f t="shared" si="53"/>
        <v>222.89871324466799</v>
      </c>
      <c r="O284" s="10"/>
    </row>
    <row r="285" spans="1:15">
      <c r="A285" s="49">
        <f t="shared" si="54"/>
        <v>44842</v>
      </c>
      <c r="B285" s="36">
        <v>239.64880718492927</v>
      </c>
      <c r="C285" s="31">
        <v>1.2361398787049249</v>
      </c>
      <c r="D285" s="7">
        <f t="shared" si="44"/>
        <v>-0.62462006128246284</v>
      </c>
      <c r="E285" s="7">
        <f t="shared" si="45"/>
        <v>-1.0667200095470784</v>
      </c>
      <c r="F285" s="10"/>
      <c r="G285" s="7">
        <f t="shared" si="46"/>
        <v>0.58555202461016176</v>
      </c>
      <c r="H285" s="7">
        <f t="shared" si="47"/>
        <v>0.58555202461016176</v>
      </c>
      <c r="I285" s="7">
        <f t="shared" si="48"/>
        <v>30.351192815070764</v>
      </c>
      <c r="J285" s="8">
        <f t="shared" si="49"/>
        <v>0</v>
      </c>
      <c r="K285" s="8">
        <f t="shared" si="50"/>
        <v>0</v>
      </c>
      <c r="L285" s="8">
        <f t="shared" si="51"/>
        <v>239.64880718492924</v>
      </c>
      <c r="M285" s="8">
        <f t="shared" si="52"/>
        <v>0</v>
      </c>
      <c r="N285" s="9">
        <f t="shared" si="53"/>
        <v>239.64880718492924</v>
      </c>
      <c r="O285" s="10"/>
    </row>
    <row r="286" spans="1:15">
      <c r="A286" s="49">
        <f t="shared" si="54"/>
        <v>44843</v>
      </c>
      <c r="B286" s="36">
        <v>163.87088490680895</v>
      </c>
      <c r="C286" s="31">
        <v>0.6863402606560165</v>
      </c>
      <c r="D286" s="7">
        <f t="shared" si="44"/>
        <v>-0.65932461184350855</v>
      </c>
      <c r="E286" s="7">
        <f t="shared" si="45"/>
        <v>0.19066727462985233</v>
      </c>
      <c r="F286" s="10"/>
      <c r="G286" s="7">
        <f t="shared" si="46"/>
        <v>-3.457985189768269</v>
      </c>
      <c r="H286" s="7">
        <f t="shared" si="47"/>
        <v>3.457985189768269</v>
      </c>
      <c r="I286" s="7">
        <f t="shared" si="48"/>
        <v>73.870884906808953</v>
      </c>
      <c r="J286" s="8">
        <f t="shared" si="49"/>
        <v>0</v>
      </c>
      <c r="K286" s="8">
        <f t="shared" si="50"/>
        <v>163.87088490680895</v>
      </c>
      <c r="L286" s="8">
        <f t="shared" si="51"/>
        <v>0</v>
      </c>
      <c r="M286" s="8">
        <f t="shared" si="52"/>
        <v>0</v>
      </c>
      <c r="N286" s="9">
        <f t="shared" si="53"/>
        <v>163.87088490680895</v>
      </c>
      <c r="O286" s="10"/>
    </row>
    <row r="287" spans="1:15">
      <c r="A287" s="49">
        <f t="shared" si="54"/>
        <v>44844</v>
      </c>
      <c r="B287" s="36">
        <v>346.74973881728658</v>
      </c>
      <c r="C287" s="31">
        <v>1.1074340932813134</v>
      </c>
      <c r="D287" s="7">
        <f t="shared" si="44"/>
        <v>1.0779522194430207</v>
      </c>
      <c r="E287" s="7">
        <f t="shared" si="45"/>
        <v>-0.25382924094688214</v>
      </c>
      <c r="F287" s="10"/>
      <c r="G287" s="7">
        <f t="shared" si="46"/>
        <v>-4.2467613873871981</v>
      </c>
      <c r="H287" s="7">
        <f t="shared" si="47"/>
        <v>4.2467613873871981</v>
      </c>
      <c r="I287" s="7">
        <f t="shared" si="48"/>
        <v>76.749738817286556</v>
      </c>
      <c r="J287" s="8">
        <f t="shared" si="49"/>
        <v>0</v>
      </c>
      <c r="K287" s="8">
        <f t="shared" si="50"/>
        <v>0</v>
      </c>
      <c r="L287" s="8">
        <f t="shared" si="51"/>
        <v>0</v>
      </c>
      <c r="M287" s="8">
        <f t="shared" si="52"/>
        <v>346.74973881728658</v>
      </c>
      <c r="N287" s="9">
        <f t="shared" si="53"/>
        <v>346.74973881728658</v>
      </c>
      <c r="O287" s="10"/>
    </row>
    <row r="288" spans="1:15">
      <c r="A288" s="49">
        <f t="shared" si="54"/>
        <v>44845</v>
      </c>
      <c r="B288" s="36">
        <v>188.58506004246959</v>
      </c>
      <c r="C288" s="31">
        <v>0.40579022040014778</v>
      </c>
      <c r="D288" s="7">
        <f t="shared" si="44"/>
        <v>-0.40124347853964298</v>
      </c>
      <c r="E288" s="7">
        <f t="shared" si="45"/>
        <v>-6.0575357215682933E-2</v>
      </c>
      <c r="F288" s="10"/>
      <c r="G288" s="7">
        <f t="shared" si="46"/>
        <v>6.6238730893651461</v>
      </c>
      <c r="H288" s="7">
        <f t="shared" si="47"/>
        <v>6.6238730893651461</v>
      </c>
      <c r="I288" s="7">
        <f t="shared" si="48"/>
        <v>81.414939957530407</v>
      </c>
      <c r="J288" s="8">
        <f t="shared" si="49"/>
        <v>0</v>
      </c>
      <c r="K288" s="8">
        <f t="shared" si="50"/>
        <v>0</v>
      </c>
      <c r="L288" s="8">
        <f t="shared" si="51"/>
        <v>188.58506004246959</v>
      </c>
      <c r="M288" s="8">
        <f t="shared" si="52"/>
        <v>0</v>
      </c>
      <c r="N288" s="9">
        <f t="shared" si="53"/>
        <v>188.58506004246959</v>
      </c>
      <c r="O288" s="10"/>
    </row>
    <row r="289" spans="1:15">
      <c r="A289" s="49">
        <f t="shared" si="54"/>
        <v>44846</v>
      </c>
      <c r="B289" s="36">
        <v>218.71016525168216</v>
      </c>
      <c r="C289" s="31">
        <v>1.0553691202767916</v>
      </c>
      <c r="D289" s="7">
        <f t="shared" si="44"/>
        <v>-0.82352506869477848</v>
      </c>
      <c r="E289" s="7">
        <f t="shared" si="45"/>
        <v>-0.66000791000189496</v>
      </c>
      <c r="F289" s="10"/>
      <c r="G289" s="7">
        <f t="shared" si="46"/>
        <v>1.2477503014962563</v>
      </c>
      <c r="H289" s="7">
        <f t="shared" si="47"/>
        <v>1.2477503014962563</v>
      </c>
      <c r="I289" s="7">
        <f t="shared" si="48"/>
        <v>51.289834748317858</v>
      </c>
      <c r="J289" s="8">
        <f t="shared" si="49"/>
        <v>0</v>
      </c>
      <c r="K289" s="8">
        <f t="shared" si="50"/>
        <v>0</v>
      </c>
      <c r="L289" s="8">
        <f t="shared" si="51"/>
        <v>218.71016525168216</v>
      </c>
      <c r="M289" s="8">
        <f t="shared" si="52"/>
        <v>0</v>
      </c>
      <c r="N289" s="9">
        <f t="shared" si="53"/>
        <v>218.71016525168216</v>
      </c>
      <c r="O289" s="10"/>
    </row>
    <row r="290" spans="1:15">
      <c r="A290" s="49">
        <f t="shared" si="54"/>
        <v>44847</v>
      </c>
      <c r="B290" s="36">
        <v>341.33826213298926</v>
      </c>
      <c r="C290" s="31">
        <v>4.1867892846254265E-2</v>
      </c>
      <c r="D290" s="7">
        <f t="shared" si="44"/>
        <v>3.9666653710802947E-2</v>
      </c>
      <c r="E290" s="7">
        <f t="shared" si="45"/>
        <v>-1.3396903924887717E-2</v>
      </c>
      <c r="F290" s="10"/>
      <c r="G290" s="7">
        <f t="shared" si="46"/>
        <v>-2.9608821510702446</v>
      </c>
      <c r="H290" s="7">
        <f t="shared" si="47"/>
        <v>2.9608821510702446</v>
      </c>
      <c r="I290" s="7">
        <f t="shared" si="48"/>
        <v>71.338262132989243</v>
      </c>
      <c r="J290" s="8">
        <f t="shared" si="49"/>
        <v>0</v>
      </c>
      <c r="K290" s="8">
        <f t="shared" si="50"/>
        <v>0</v>
      </c>
      <c r="L290" s="8">
        <f t="shared" si="51"/>
        <v>0</v>
      </c>
      <c r="M290" s="8">
        <f t="shared" si="52"/>
        <v>341.33826213298926</v>
      </c>
      <c r="N290" s="9">
        <f t="shared" si="53"/>
        <v>341.33826213298926</v>
      </c>
      <c r="O290" s="10"/>
    </row>
    <row r="291" spans="1:15">
      <c r="A291" s="49">
        <f t="shared" si="54"/>
        <v>44848</v>
      </c>
      <c r="B291" s="36">
        <v>222.28884365757651</v>
      </c>
      <c r="C291" s="31">
        <v>1.0334907845806929</v>
      </c>
      <c r="D291" s="7">
        <f t="shared" si="44"/>
        <v>-0.76453734054657163</v>
      </c>
      <c r="E291" s="7">
        <f t="shared" si="45"/>
        <v>-0.69540337698575483</v>
      </c>
      <c r="F291" s="10"/>
      <c r="G291" s="7">
        <f t="shared" si="46"/>
        <v>1.0994156281789713</v>
      </c>
      <c r="H291" s="7">
        <f t="shared" si="47"/>
        <v>1.0994156281789713</v>
      </c>
      <c r="I291" s="7">
        <f t="shared" si="48"/>
        <v>47.711156342423493</v>
      </c>
      <c r="J291" s="8">
        <f t="shared" si="49"/>
        <v>0</v>
      </c>
      <c r="K291" s="8">
        <f t="shared" si="50"/>
        <v>0</v>
      </c>
      <c r="L291" s="8">
        <f t="shared" si="51"/>
        <v>222.28884365757651</v>
      </c>
      <c r="M291" s="8">
        <f t="shared" si="52"/>
        <v>0</v>
      </c>
      <c r="N291" s="9">
        <f t="shared" si="53"/>
        <v>222.28884365757651</v>
      </c>
      <c r="O291" s="10"/>
    </row>
    <row r="292" spans="1:15">
      <c r="A292" s="49">
        <f t="shared" si="54"/>
        <v>44849</v>
      </c>
      <c r="B292" s="36">
        <v>218.59002535715746</v>
      </c>
      <c r="C292" s="31">
        <v>2.5693291419491153</v>
      </c>
      <c r="D292" s="7">
        <f t="shared" si="44"/>
        <v>-2.0082623528803425</v>
      </c>
      <c r="E292" s="7">
        <f t="shared" si="45"/>
        <v>-1.6026024340654443</v>
      </c>
      <c r="F292" s="10"/>
      <c r="G292" s="7">
        <f t="shared" si="46"/>
        <v>1.2531257348622824</v>
      </c>
      <c r="H292" s="7">
        <f t="shared" si="47"/>
        <v>1.2531257348622824</v>
      </c>
      <c r="I292" s="7">
        <f t="shared" si="48"/>
        <v>51.409974642842556</v>
      </c>
      <c r="J292" s="8">
        <f t="shared" si="49"/>
        <v>0</v>
      </c>
      <c r="K292" s="8">
        <f t="shared" si="50"/>
        <v>0</v>
      </c>
      <c r="L292" s="8">
        <f t="shared" si="51"/>
        <v>218.59002535715746</v>
      </c>
      <c r="M292" s="8">
        <f t="shared" si="52"/>
        <v>0</v>
      </c>
      <c r="N292" s="9">
        <f t="shared" si="53"/>
        <v>218.59002535715746</v>
      </c>
      <c r="O292" s="10"/>
    </row>
    <row r="293" spans="1:15">
      <c r="A293" s="49">
        <f t="shared" si="54"/>
        <v>44850</v>
      </c>
      <c r="B293" s="36">
        <v>180.0414667567164</v>
      </c>
      <c r="C293" s="31">
        <v>1.3406541036544091</v>
      </c>
      <c r="D293" s="7">
        <f t="shared" si="44"/>
        <v>-1.3406537525457016</v>
      </c>
      <c r="E293" s="7">
        <f t="shared" si="45"/>
        <v>-9.7027343333880637E-4</v>
      </c>
      <c r="F293" s="10"/>
      <c r="G293" s="7">
        <f t="shared" si="46"/>
        <v>1381.7277753677952</v>
      </c>
      <c r="H293" s="7">
        <f t="shared" si="47"/>
        <v>1381.7277753677952</v>
      </c>
      <c r="I293" s="7">
        <f t="shared" si="48"/>
        <v>89.958533243283597</v>
      </c>
      <c r="J293" s="8">
        <f t="shared" si="49"/>
        <v>0</v>
      </c>
      <c r="K293" s="8">
        <f t="shared" si="50"/>
        <v>0</v>
      </c>
      <c r="L293" s="8">
        <f t="shared" si="51"/>
        <v>180.0414667567164</v>
      </c>
      <c r="M293" s="8">
        <f t="shared" si="52"/>
        <v>0</v>
      </c>
      <c r="N293" s="9">
        <f t="shared" si="53"/>
        <v>180.0414667567164</v>
      </c>
      <c r="O293" s="10"/>
    </row>
    <row r="294" spans="1:15">
      <c r="A294" s="49">
        <f t="shared" si="54"/>
        <v>44851</v>
      </c>
      <c r="B294" s="36">
        <v>219.27940866858714</v>
      </c>
      <c r="C294" s="31">
        <v>1.7923831078467996</v>
      </c>
      <c r="D294" s="7">
        <f t="shared" si="44"/>
        <v>-1.3874260280805346</v>
      </c>
      <c r="E294" s="7">
        <f t="shared" si="45"/>
        <v>-1.1347626279972494</v>
      </c>
      <c r="F294" s="10"/>
      <c r="G294" s="7">
        <f t="shared" si="46"/>
        <v>1.2226574913990715</v>
      </c>
      <c r="H294" s="7">
        <f t="shared" si="47"/>
        <v>1.2226574913990715</v>
      </c>
      <c r="I294" s="7">
        <f t="shared" si="48"/>
        <v>50.720591331412869</v>
      </c>
      <c r="J294" s="8">
        <f t="shared" si="49"/>
        <v>0</v>
      </c>
      <c r="K294" s="8">
        <f t="shared" si="50"/>
        <v>0</v>
      </c>
      <c r="L294" s="8">
        <f t="shared" si="51"/>
        <v>219.27940866858714</v>
      </c>
      <c r="M294" s="8">
        <f t="shared" si="52"/>
        <v>0</v>
      </c>
      <c r="N294" s="9">
        <f t="shared" si="53"/>
        <v>219.27940866858714</v>
      </c>
      <c r="O294" s="10"/>
    </row>
    <row r="295" spans="1:15">
      <c r="A295" s="49">
        <f t="shared" si="54"/>
        <v>44852</v>
      </c>
      <c r="B295" s="36">
        <v>51.454311861476398</v>
      </c>
      <c r="C295" s="31">
        <v>0.9104700128086346</v>
      </c>
      <c r="D295" s="7">
        <f t="shared" si="44"/>
        <v>0.5673489153540624</v>
      </c>
      <c r="E295" s="7">
        <f t="shared" si="45"/>
        <v>0.71208907621892648</v>
      </c>
      <c r="F295" s="10"/>
      <c r="G295" s="7">
        <f t="shared" si="46"/>
        <v>0.79673868663537151</v>
      </c>
      <c r="H295" s="7">
        <f t="shared" si="47"/>
        <v>0.79673868663537151</v>
      </c>
      <c r="I295" s="7">
        <f t="shared" si="48"/>
        <v>38.545688138523602</v>
      </c>
      <c r="J295" s="8">
        <f t="shared" si="49"/>
        <v>51.454311861476398</v>
      </c>
      <c r="K295" s="8">
        <f t="shared" si="50"/>
        <v>0</v>
      </c>
      <c r="L295" s="8">
        <f t="shared" si="51"/>
        <v>0</v>
      </c>
      <c r="M295" s="8">
        <f t="shared" si="52"/>
        <v>0</v>
      </c>
      <c r="N295" s="9">
        <f t="shared" si="53"/>
        <v>51.454311861476398</v>
      </c>
      <c r="O295" s="10"/>
    </row>
    <row r="296" spans="1:15">
      <c r="A296" s="49">
        <f t="shared" si="54"/>
        <v>44853</v>
      </c>
      <c r="B296" s="36">
        <v>58.121836939860486</v>
      </c>
      <c r="C296" s="31">
        <v>2.5527058832826031</v>
      </c>
      <c r="D296" s="7">
        <f t="shared" si="44"/>
        <v>1.3481215802164426</v>
      </c>
      <c r="E296" s="7">
        <f t="shared" si="45"/>
        <v>2.1676889840335343</v>
      </c>
      <c r="F296" s="10"/>
      <c r="G296" s="7">
        <f t="shared" si="46"/>
        <v>0.62191651576690721</v>
      </c>
      <c r="H296" s="7">
        <f t="shared" si="47"/>
        <v>0.62191651576690721</v>
      </c>
      <c r="I296" s="7">
        <f t="shared" si="48"/>
        <v>31.878163060139514</v>
      </c>
      <c r="J296" s="8">
        <f t="shared" si="49"/>
        <v>58.121836939860486</v>
      </c>
      <c r="K296" s="8">
        <f t="shared" si="50"/>
        <v>0</v>
      </c>
      <c r="L296" s="8">
        <f t="shared" si="51"/>
        <v>0</v>
      </c>
      <c r="M296" s="8">
        <f t="shared" si="52"/>
        <v>0</v>
      </c>
      <c r="N296" s="9">
        <f t="shared" si="53"/>
        <v>58.121836939860486</v>
      </c>
      <c r="O296" s="10"/>
    </row>
    <row r="297" spans="1:15">
      <c r="A297" s="49">
        <f t="shared" si="54"/>
        <v>44854</v>
      </c>
      <c r="B297" s="36">
        <v>275.70556814629867</v>
      </c>
      <c r="C297" s="31">
        <v>0.20828095025323715</v>
      </c>
      <c r="D297" s="7">
        <f t="shared" si="44"/>
        <v>2.0706552936866796E-2</v>
      </c>
      <c r="E297" s="7">
        <f t="shared" si="45"/>
        <v>-0.20724910833068541</v>
      </c>
      <c r="F297" s="10"/>
      <c r="G297" s="7">
        <f t="shared" si="46"/>
        <v>-9.9911421108879017E-2</v>
      </c>
      <c r="H297" s="7">
        <f t="shared" si="47"/>
        <v>9.9911421108879017E-2</v>
      </c>
      <c r="I297" s="7">
        <f t="shared" si="48"/>
        <v>5.7055681462986687</v>
      </c>
      <c r="J297" s="8">
        <f t="shared" si="49"/>
        <v>0</v>
      </c>
      <c r="K297" s="8">
        <f t="shared" si="50"/>
        <v>0</v>
      </c>
      <c r="L297" s="8">
        <f t="shared" si="51"/>
        <v>0</v>
      </c>
      <c r="M297" s="8">
        <f t="shared" si="52"/>
        <v>275.70556814629867</v>
      </c>
      <c r="N297" s="9">
        <f t="shared" si="53"/>
        <v>275.70556814629867</v>
      </c>
      <c r="O297" s="10"/>
    </row>
    <row r="298" spans="1:15">
      <c r="A298" s="49">
        <f t="shared" si="54"/>
        <v>44855</v>
      </c>
      <c r="B298" s="36">
        <v>177.22619505255528</v>
      </c>
      <c r="C298" s="31">
        <v>2.0151756158456964</v>
      </c>
      <c r="D298" s="7">
        <f t="shared" si="44"/>
        <v>-2.0128145687393708</v>
      </c>
      <c r="E298" s="7">
        <f t="shared" si="45"/>
        <v>9.7520636634627247E-2</v>
      </c>
      <c r="F298" s="10"/>
      <c r="G298" s="7">
        <f t="shared" si="46"/>
        <v>-20.639883394943592</v>
      </c>
      <c r="H298" s="7">
        <f t="shared" si="47"/>
        <v>20.639883394943592</v>
      </c>
      <c r="I298" s="7">
        <f t="shared" si="48"/>
        <v>87.226195052555298</v>
      </c>
      <c r="J298" s="8">
        <f t="shared" si="49"/>
        <v>0</v>
      </c>
      <c r="K298" s="8">
        <f t="shared" si="50"/>
        <v>177.22619505255528</v>
      </c>
      <c r="L298" s="8">
        <f t="shared" si="51"/>
        <v>0</v>
      </c>
      <c r="M298" s="8">
        <f t="shared" si="52"/>
        <v>0</v>
      </c>
      <c r="N298" s="9">
        <f t="shared" si="53"/>
        <v>177.22619505255528</v>
      </c>
      <c r="O298" s="10"/>
    </row>
    <row r="299" spans="1:15">
      <c r="A299" s="49">
        <f t="shared" si="54"/>
        <v>44856</v>
      </c>
      <c r="B299" s="36">
        <v>191.34993407173243</v>
      </c>
      <c r="C299" s="31">
        <v>1.3228666393020749</v>
      </c>
      <c r="D299" s="7">
        <f t="shared" si="44"/>
        <v>-1.2969960195148527</v>
      </c>
      <c r="E299" s="7">
        <f t="shared" si="45"/>
        <v>-0.2603410661824096</v>
      </c>
      <c r="F299" s="10"/>
      <c r="G299" s="7">
        <f t="shared" si="46"/>
        <v>4.9819109928900129</v>
      </c>
      <c r="H299" s="7">
        <f t="shared" si="47"/>
        <v>4.9819109928900129</v>
      </c>
      <c r="I299" s="7">
        <f t="shared" si="48"/>
        <v>78.650065928267566</v>
      </c>
      <c r="J299" s="8">
        <f t="shared" si="49"/>
        <v>0</v>
      </c>
      <c r="K299" s="8">
        <f t="shared" si="50"/>
        <v>0</v>
      </c>
      <c r="L299" s="8">
        <f t="shared" si="51"/>
        <v>191.34993407173243</v>
      </c>
      <c r="M299" s="8">
        <f t="shared" si="52"/>
        <v>0</v>
      </c>
      <c r="N299" s="9">
        <f t="shared" si="53"/>
        <v>191.34993407173243</v>
      </c>
      <c r="O299" s="10"/>
    </row>
    <row r="300" spans="1:15">
      <c r="A300" s="49">
        <f t="shared" si="54"/>
        <v>44857</v>
      </c>
      <c r="B300" s="36">
        <v>119.23981865111843</v>
      </c>
      <c r="C300" s="31">
        <v>1.0636477963410471</v>
      </c>
      <c r="D300" s="7">
        <f t="shared" si="44"/>
        <v>-0.51955598970264227</v>
      </c>
      <c r="E300" s="7">
        <f t="shared" si="45"/>
        <v>0.92812079398388303</v>
      </c>
      <c r="F300" s="10"/>
      <c r="G300" s="7">
        <f t="shared" si="46"/>
        <v>-0.55979350217172752</v>
      </c>
      <c r="H300" s="7">
        <f t="shared" si="47"/>
        <v>0.55979350217172752</v>
      </c>
      <c r="I300" s="7">
        <f t="shared" si="48"/>
        <v>29.23981865111843</v>
      </c>
      <c r="J300" s="8">
        <f t="shared" si="49"/>
        <v>0</v>
      </c>
      <c r="K300" s="8">
        <f t="shared" si="50"/>
        <v>119.23981865111843</v>
      </c>
      <c r="L300" s="8">
        <f t="shared" si="51"/>
        <v>0</v>
      </c>
      <c r="M300" s="8">
        <f t="shared" si="52"/>
        <v>0</v>
      </c>
      <c r="N300" s="9">
        <f t="shared" si="53"/>
        <v>119.23981865111843</v>
      </c>
      <c r="O300" s="10"/>
    </row>
    <row r="301" spans="1:15">
      <c r="A301" s="49">
        <f t="shared" si="54"/>
        <v>44858</v>
      </c>
      <c r="B301" s="36">
        <v>222.46455852516735</v>
      </c>
      <c r="C301" s="31">
        <v>2.8181334033418572</v>
      </c>
      <c r="D301" s="7">
        <f t="shared" si="44"/>
        <v>-2.0789231911107242</v>
      </c>
      <c r="E301" s="7">
        <f t="shared" si="45"/>
        <v>-1.9026177347258073</v>
      </c>
      <c r="F301" s="10"/>
      <c r="G301" s="7">
        <f t="shared" si="46"/>
        <v>1.0926646762337284</v>
      </c>
      <c r="H301" s="7">
        <f t="shared" si="47"/>
        <v>1.0926646762337284</v>
      </c>
      <c r="I301" s="7">
        <f t="shared" si="48"/>
        <v>47.535441474832659</v>
      </c>
      <c r="J301" s="8">
        <f t="shared" si="49"/>
        <v>0</v>
      </c>
      <c r="K301" s="8">
        <f t="shared" si="50"/>
        <v>0</v>
      </c>
      <c r="L301" s="8">
        <f t="shared" si="51"/>
        <v>222.46455852516735</v>
      </c>
      <c r="M301" s="8">
        <f t="shared" si="52"/>
        <v>0</v>
      </c>
      <c r="N301" s="9">
        <f t="shared" si="53"/>
        <v>222.46455852516735</v>
      </c>
      <c r="O301" s="10"/>
    </row>
    <row r="302" spans="1:15">
      <c r="A302" s="49">
        <f t="shared" si="54"/>
        <v>44859</v>
      </c>
      <c r="B302" s="36">
        <v>160.65413133019894</v>
      </c>
      <c r="C302" s="31">
        <v>1.1607452688077</v>
      </c>
      <c r="D302" s="7">
        <f t="shared" si="44"/>
        <v>-1.0952050092348513</v>
      </c>
      <c r="E302" s="7">
        <f t="shared" si="45"/>
        <v>0.38451991730773732</v>
      </c>
      <c r="F302" s="10"/>
      <c r="G302" s="7">
        <f t="shared" si="46"/>
        <v>-2.8482399999018555</v>
      </c>
      <c r="H302" s="7">
        <f t="shared" si="47"/>
        <v>2.8482399999018555</v>
      </c>
      <c r="I302" s="7">
        <f t="shared" si="48"/>
        <v>70.654131330198936</v>
      </c>
      <c r="J302" s="8">
        <f t="shared" si="49"/>
        <v>0</v>
      </c>
      <c r="K302" s="8">
        <f t="shared" si="50"/>
        <v>160.65413133019894</v>
      </c>
      <c r="L302" s="8">
        <f t="shared" si="51"/>
        <v>0</v>
      </c>
      <c r="M302" s="8">
        <f t="shared" si="52"/>
        <v>0</v>
      </c>
      <c r="N302" s="9">
        <f t="shared" si="53"/>
        <v>160.65413133019894</v>
      </c>
      <c r="O302" s="10"/>
    </row>
    <row r="303" spans="1:15">
      <c r="A303" s="49">
        <f t="shared" si="54"/>
        <v>44860</v>
      </c>
      <c r="B303" s="36">
        <v>200.41901753259748</v>
      </c>
      <c r="C303" s="31">
        <v>2.3794788438004906</v>
      </c>
      <c r="D303" s="7">
        <f t="shared" si="44"/>
        <v>-2.2299672419941965</v>
      </c>
      <c r="E303" s="7">
        <f t="shared" si="45"/>
        <v>-0.83016002537276901</v>
      </c>
      <c r="F303" s="10"/>
      <c r="G303" s="7">
        <f t="shared" si="46"/>
        <v>2.6861896186736627</v>
      </c>
      <c r="H303" s="7">
        <f t="shared" si="47"/>
        <v>2.6861896186736627</v>
      </c>
      <c r="I303" s="7">
        <f t="shared" si="48"/>
        <v>69.580982467402535</v>
      </c>
      <c r="J303" s="8">
        <f t="shared" si="49"/>
        <v>0</v>
      </c>
      <c r="K303" s="8">
        <f t="shared" si="50"/>
        <v>0</v>
      </c>
      <c r="L303" s="8">
        <f t="shared" si="51"/>
        <v>200.41901753259748</v>
      </c>
      <c r="M303" s="8">
        <f t="shared" si="52"/>
        <v>0</v>
      </c>
      <c r="N303" s="9">
        <f t="shared" si="53"/>
        <v>200.41901753259748</v>
      </c>
      <c r="O303" s="10"/>
    </row>
    <row r="304" spans="1:15">
      <c r="A304" s="49">
        <f t="shared" si="54"/>
        <v>44861</v>
      </c>
      <c r="B304" s="36">
        <v>172.82524789814875</v>
      </c>
      <c r="C304" s="31">
        <v>0.83303508986463493</v>
      </c>
      <c r="D304" s="7">
        <f t="shared" si="44"/>
        <v>-0.82651228699332879</v>
      </c>
      <c r="E304" s="7">
        <f t="shared" si="45"/>
        <v>0.1040427815604603</v>
      </c>
      <c r="F304" s="10"/>
      <c r="G304" s="7">
        <f t="shared" si="46"/>
        <v>-7.9439656898545552</v>
      </c>
      <c r="H304" s="7">
        <f t="shared" si="47"/>
        <v>7.9439656898545552</v>
      </c>
      <c r="I304" s="7">
        <f t="shared" si="48"/>
        <v>82.825247898148746</v>
      </c>
      <c r="J304" s="8">
        <f t="shared" si="49"/>
        <v>0</v>
      </c>
      <c r="K304" s="8">
        <f t="shared" si="50"/>
        <v>172.82524789814875</v>
      </c>
      <c r="L304" s="8">
        <f t="shared" si="51"/>
        <v>0</v>
      </c>
      <c r="M304" s="8">
        <f t="shared" si="52"/>
        <v>0</v>
      </c>
      <c r="N304" s="9">
        <f t="shared" si="53"/>
        <v>172.82524789814875</v>
      </c>
      <c r="O304" s="10"/>
    </row>
    <row r="305" spans="1:15">
      <c r="A305" s="49">
        <f t="shared" si="54"/>
        <v>44862</v>
      </c>
      <c r="B305" s="36">
        <v>205.03737358982099</v>
      </c>
      <c r="C305" s="31">
        <v>1.3581519323952744</v>
      </c>
      <c r="D305" s="7">
        <f t="shared" si="44"/>
        <v>-1.2305290079198976</v>
      </c>
      <c r="E305" s="7">
        <f t="shared" si="45"/>
        <v>-0.5747825955408622</v>
      </c>
      <c r="F305" s="10"/>
      <c r="G305" s="7">
        <f t="shared" si="46"/>
        <v>2.1408598963613144</v>
      </c>
      <c r="H305" s="7">
        <f t="shared" si="47"/>
        <v>2.1408598963613144</v>
      </c>
      <c r="I305" s="7">
        <f t="shared" si="48"/>
        <v>64.962626410179041</v>
      </c>
      <c r="J305" s="8">
        <f t="shared" si="49"/>
        <v>0</v>
      </c>
      <c r="K305" s="8">
        <f t="shared" si="50"/>
        <v>0</v>
      </c>
      <c r="L305" s="8">
        <f t="shared" si="51"/>
        <v>205.03737358982096</v>
      </c>
      <c r="M305" s="8">
        <f t="shared" si="52"/>
        <v>0</v>
      </c>
      <c r="N305" s="9">
        <f t="shared" si="53"/>
        <v>205.03737358982096</v>
      </c>
      <c r="O305" s="10"/>
    </row>
    <row r="306" spans="1:15">
      <c r="A306" s="49">
        <f t="shared" si="54"/>
        <v>44863</v>
      </c>
      <c r="B306" s="36">
        <v>166.12660450839905</v>
      </c>
      <c r="C306" s="31">
        <v>0.68723272834793347</v>
      </c>
      <c r="D306" s="7">
        <f t="shared" si="44"/>
        <v>-0.66718472263670625</v>
      </c>
      <c r="E306" s="7">
        <f t="shared" si="45"/>
        <v>0.16478279276892285</v>
      </c>
      <c r="F306" s="10"/>
      <c r="G306" s="7">
        <f t="shared" si="46"/>
        <v>-4.0488737411576006</v>
      </c>
      <c r="H306" s="7">
        <f t="shared" si="47"/>
        <v>4.0488737411576006</v>
      </c>
      <c r="I306" s="7">
        <f t="shared" si="48"/>
        <v>76.126604508399041</v>
      </c>
      <c r="J306" s="8">
        <f t="shared" si="49"/>
        <v>0</v>
      </c>
      <c r="K306" s="8">
        <f t="shared" si="50"/>
        <v>166.12660450839905</v>
      </c>
      <c r="L306" s="8">
        <f t="shared" si="51"/>
        <v>0</v>
      </c>
      <c r="M306" s="8">
        <f t="shared" si="52"/>
        <v>0</v>
      </c>
      <c r="N306" s="9">
        <f t="shared" si="53"/>
        <v>166.12660450839905</v>
      </c>
      <c r="O306" s="10"/>
    </row>
    <row r="307" spans="1:15">
      <c r="A307" s="49">
        <f t="shared" si="54"/>
        <v>44864</v>
      </c>
      <c r="B307" s="36">
        <v>192.00406479667015</v>
      </c>
      <c r="C307" s="31">
        <v>1.6816107664238866</v>
      </c>
      <c r="D307" s="7">
        <f t="shared" si="44"/>
        <v>-1.6448387284714072</v>
      </c>
      <c r="E307" s="7">
        <f t="shared" si="45"/>
        <v>-0.3497432302036676</v>
      </c>
      <c r="F307" s="10"/>
      <c r="G307" s="7">
        <f t="shared" si="46"/>
        <v>4.702989468912838</v>
      </c>
      <c r="H307" s="7">
        <f t="shared" si="47"/>
        <v>4.702989468912838</v>
      </c>
      <c r="I307" s="7">
        <f t="shared" si="48"/>
        <v>77.995935203329864</v>
      </c>
      <c r="J307" s="8">
        <f t="shared" si="49"/>
        <v>0</v>
      </c>
      <c r="K307" s="8">
        <f t="shared" si="50"/>
        <v>0</v>
      </c>
      <c r="L307" s="8">
        <f t="shared" si="51"/>
        <v>192.00406479667015</v>
      </c>
      <c r="M307" s="8">
        <f t="shared" si="52"/>
        <v>0</v>
      </c>
      <c r="N307" s="9">
        <f t="shared" si="53"/>
        <v>192.00406479667015</v>
      </c>
      <c r="O307" s="10"/>
    </row>
    <row r="308" spans="1:15">
      <c r="A308" s="49">
        <f t="shared" si="54"/>
        <v>44865</v>
      </c>
      <c r="B308" s="36">
        <v>134.42955789720739</v>
      </c>
      <c r="C308" s="31">
        <v>1.2756457115449844</v>
      </c>
      <c r="D308" s="7">
        <f t="shared" si="44"/>
        <v>-0.89299260371752631</v>
      </c>
      <c r="E308" s="7">
        <f t="shared" si="45"/>
        <v>0.91095345165870178</v>
      </c>
      <c r="F308" s="10"/>
      <c r="G308" s="7">
        <f t="shared" si="46"/>
        <v>-0.9802834624442428</v>
      </c>
      <c r="H308" s="7">
        <f t="shared" si="47"/>
        <v>0.9802834624442428</v>
      </c>
      <c r="I308" s="7">
        <f t="shared" si="48"/>
        <v>44.429557897207388</v>
      </c>
      <c r="J308" s="8">
        <f t="shared" si="49"/>
        <v>0</v>
      </c>
      <c r="K308" s="8">
        <f t="shared" si="50"/>
        <v>134.42955789720739</v>
      </c>
      <c r="L308" s="8">
        <f t="shared" si="51"/>
        <v>0</v>
      </c>
      <c r="M308" s="8">
        <f t="shared" si="52"/>
        <v>0</v>
      </c>
      <c r="N308" s="9">
        <f t="shared" si="53"/>
        <v>134.42955789720739</v>
      </c>
      <c r="O308" s="10"/>
    </row>
    <row r="309" spans="1:15">
      <c r="A309" s="49">
        <f t="shared" si="54"/>
        <v>44866</v>
      </c>
      <c r="B309" s="36">
        <v>217.15776878666176</v>
      </c>
      <c r="C309" s="31">
        <v>4.2216651356113539</v>
      </c>
      <c r="D309" s="7">
        <f t="shared" si="44"/>
        <v>-3.3645629888104471</v>
      </c>
      <c r="E309" s="7">
        <f t="shared" si="45"/>
        <v>-2.5499357661641873</v>
      </c>
      <c r="F309" s="10"/>
      <c r="G309" s="7">
        <f t="shared" si="46"/>
        <v>1.3194697032983249</v>
      </c>
      <c r="H309" s="7">
        <f t="shared" si="47"/>
        <v>1.3194697032983249</v>
      </c>
      <c r="I309" s="7">
        <f t="shared" si="48"/>
        <v>52.842231213338245</v>
      </c>
      <c r="J309" s="8">
        <f t="shared" si="49"/>
        <v>0</v>
      </c>
      <c r="K309" s="8">
        <f t="shared" si="50"/>
        <v>0</v>
      </c>
      <c r="L309" s="8">
        <f t="shared" si="51"/>
        <v>217.15776878666176</v>
      </c>
      <c r="M309" s="8">
        <f t="shared" si="52"/>
        <v>0</v>
      </c>
      <c r="N309" s="9">
        <f t="shared" si="53"/>
        <v>217.15776878666176</v>
      </c>
      <c r="O309" s="10"/>
    </row>
    <row r="310" spans="1:15">
      <c r="A310" s="49">
        <f t="shared" si="54"/>
        <v>44867</v>
      </c>
      <c r="B310" s="36">
        <v>207.07878037874127</v>
      </c>
      <c r="C310" s="31">
        <v>3.2526647174143011</v>
      </c>
      <c r="D310" s="7">
        <f t="shared" si="44"/>
        <v>-2.8961123458024183</v>
      </c>
      <c r="E310" s="7">
        <f t="shared" si="45"/>
        <v>-1.4806623667813903</v>
      </c>
      <c r="F310" s="10"/>
      <c r="G310" s="7">
        <f t="shared" si="46"/>
        <v>1.9559572869390078</v>
      </c>
      <c r="H310" s="7">
        <f t="shared" si="47"/>
        <v>1.9559572869390078</v>
      </c>
      <c r="I310" s="7">
        <f t="shared" si="48"/>
        <v>62.921219621258736</v>
      </c>
      <c r="J310" s="8">
        <f t="shared" si="49"/>
        <v>0</v>
      </c>
      <c r="K310" s="8">
        <f t="shared" si="50"/>
        <v>0</v>
      </c>
      <c r="L310" s="8">
        <f t="shared" si="51"/>
        <v>207.07878037874127</v>
      </c>
      <c r="M310" s="8">
        <f t="shared" si="52"/>
        <v>0</v>
      </c>
      <c r="N310" s="9">
        <f t="shared" si="53"/>
        <v>207.07878037874127</v>
      </c>
      <c r="O310" s="10"/>
    </row>
    <row r="311" spans="1:15">
      <c r="A311" s="49">
        <f t="shared" si="54"/>
        <v>44868</v>
      </c>
      <c r="B311" s="36">
        <v>222.06144014749566</v>
      </c>
      <c r="C311" s="31">
        <v>0.69777635846101072</v>
      </c>
      <c r="D311" s="7">
        <f t="shared" si="44"/>
        <v>-0.51804791609987222</v>
      </c>
      <c r="E311" s="7">
        <f t="shared" si="45"/>
        <v>-0.46745930630557431</v>
      </c>
      <c r="F311" s="10"/>
      <c r="G311" s="7">
        <f t="shared" si="46"/>
        <v>1.1082203501179813</v>
      </c>
      <c r="H311" s="7">
        <f t="shared" si="47"/>
        <v>1.1082203501179813</v>
      </c>
      <c r="I311" s="7">
        <f t="shared" si="48"/>
        <v>47.938559852504355</v>
      </c>
      <c r="J311" s="8">
        <f t="shared" si="49"/>
        <v>0</v>
      </c>
      <c r="K311" s="8">
        <f t="shared" si="50"/>
        <v>0</v>
      </c>
      <c r="L311" s="8">
        <f t="shared" si="51"/>
        <v>222.06144014749566</v>
      </c>
      <c r="M311" s="8">
        <f t="shared" si="52"/>
        <v>0</v>
      </c>
      <c r="N311" s="9">
        <f t="shared" si="53"/>
        <v>222.06144014749566</v>
      </c>
      <c r="O311" s="10"/>
    </row>
    <row r="312" spans="1:15">
      <c r="A312" s="49">
        <f t="shared" si="54"/>
        <v>44869</v>
      </c>
      <c r="B312" s="36">
        <v>303.84256912842045</v>
      </c>
      <c r="C312" s="31">
        <v>1.0663737242539952</v>
      </c>
      <c r="D312" s="7">
        <f t="shared" si="44"/>
        <v>0.59387724021998334</v>
      </c>
      <c r="E312" s="7">
        <f t="shared" si="45"/>
        <v>-0.88569901395904915</v>
      </c>
      <c r="F312" s="10"/>
      <c r="G312" s="7">
        <f t="shared" si="46"/>
        <v>-0.67051812281620271</v>
      </c>
      <c r="H312" s="7">
        <f t="shared" si="47"/>
        <v>0.67051812281620271</v>
      </c>
      <c r="I312" s="7">
        <f t="shared" si="48"/>
        <v>33.842569128420443</v>
      </c>
      <c r="J312" s="8">
        <f t="shared" si="49"/>
        <v>0</v>
      </c>
      <c r="K312" s="8">
        <f t="shared" si="50"/>
        <v>0</v>
      </c>
      <c r="L312" s="8">
        <f t="shared" si="51"/>
        <v>0</v>
      </c>
      <c r="M312" s="8">
        <f t="shared" si="52"/>
        <v>303.84256912842045</v>
      </c>
      <c r="N312" s="9">
        <f t="shared" si="53"/>
        <v>303.84256912842045</v>
      </c>
      <c r="O312" s="10"/>
    </row>
    <row r="313" spans="1:15">
      <c r="A313" s="49">
        <f t="shared" si="54"/>
        <v>44870</v>
      </c>
      <c r="B313" s="36">
        <v>209.70778830584621</v>
      </c>
      <c r="C313" s="31">
        <v>2.0019087660330839</v>
      </c>
      <c r="D313" s="7">
        <f t="shared" si="44"/>
        <v>-1.7387862016295517</v>
      </c>
      <c r="E313" s="7">
        <f t="shared" si="45"/>
        <v>-0.9920994166628565</v>
      </c>
      <c r="F313" s="10"/>
      <c r="G313" s="7">
        <f t="shared" si="46"/>
        <v>1.7526330249022215</v>
      </c>
      <c r="H313" s="7">
        <f t="shared" si="47"/>
        <v>1.7526330249022215</v>
      </c>
      <c r="I313" s="7">
        <f t="shared" si="48"/>
        <v>60.292211694153814</v>
      </c>
      <c r="J313" s="8">
        <f t="shared" si="49"/>
        <v>0</v>
      </c>
      <c r="K313" s="8">
        <f t="shared" si="50"/>
        <v>0</v>
      </c>
      <c r="L313" s="8">
        <f t="shared" si="51"/>
        <v>209.70778830584618</v>
      </c>
      <c r="M313" s="8">
        <f t="shared" si="52"/>
        <v>0</v>
      </c>
      <c r="N313" s="9">
        <f t="shared" si="53"/>
        <v>209.70778830584618</v>
      </c>
      <c r="O313" s="10"/>
    </row>
    <row r="314" spans="1:15">
      <c r="A314" s="49">
        <f t="shared" si="54"/>
        <v>44871</v>
      </c>
      <c r="B314" s="36">
        <v>208.77461562772362</v>
      </c>
      <c r="C314" s="31">
        <v>2.019706946626326</v>
      </c>
      <c r="D314" s="7">
        <f t="shared" si="44"/>
        <v>-1.7703135946661186</v>
      </c>
      <c r="E314" s="7">
        <f t="shared" si="45"/>
        <v>-0.97221701630395385</v>
      </c>
      <c r="F314" s="10"/>
      <c r="G314" s="7">
        <f t="shared" si="46"/>
        <v>1.8209037334033329</v>
      </c>
      <c r="H314" s="7">
        <f t="shared" si="47"/>
        <v>1.8209037334033329</v>
      </c>
      <c r="I314" s="7">
        <f t="shared" si="48"/>
        <v>61.22538437227638</v>
      </c>
      <c r="J314" s="8">
        <f t="shared" si="49"/>
        <v>0</v>
      </c>
      <c r="K314" s="8">
        <f t="shared" si="50"/>
        <v>0</v>
      </c>
      <c r="L314" s="8">
        <f t="shared" si="51"/>
        <v>208.77461562772362</v>
      </c>
      <c r="M314" s="8">
        <f t="shared" si="52"/>
        <v>0</v>
      </c>
      <c r="N314" s="9">
        <f t="shared" si="53"/>
        <v>208.77461562772362</v>
      </c>
      <c r="O314" s="10"/>
    </row>
    <row r="315" spans="1:15">
      <c r="A315" s="49">
        <f t="shared" si="54"/>
        <v>44872</v>
      </c>
      <c r="B315" s="36">
        <v>200.09400718427969</v>
      </c>
      <c r="C315" s="31">
        <v>2.9893694113728477</v>
      </c>
      <c r="D315" s="7">
        <f t="shared" si="44"/>
        <v>-2.8074070687401864</v>
      </c>
      <c r="E315" s="7">
        <f t="shared" si="45"/>
        <v>-1.0270321455725131</v>
      </c>
      <c r="F315" s="10"/>
      <c r="G315" s="7">
        <f t="shared" si="46"/>
        <v>2.7335143119354006</v>
      </c>
      <c r="H315" s="7">
        <f t="shared" si="47"/>
        <v>2.7335143119354006</v>
      </c>
      <c r="I315" s="7">
        <f t="shared" si="48"/>
        <v>69.90599281572031</v>
      </c>
      <c r="J315" s="8">
        <f t="shared" si="49"/>
        <v>0</v>
      </c>
      <c r="K315" s="8">
        <f t="shared" si="50"/>
        <v>0</v>
      </c>
      <c r="L315" s="8">
        <f t="shared" si="51"/>
        <v>200.09400718427969</v>
      </c>
      <c r="M315" s="8">
        <f t="shared" si="52"/>
        <v>0</v>
      </c>
      <c r="N315" s="9">
        <f t="shared" si="53"/>
        <v>200.09400718427969</v>
      </c>
      <c r="O315" s="10"/>
    </row>
    <row r="316" spans="1:15">
      <c r="A316" s="49">
        <f t="shared" si="54"/>
        <v>44873</v>
      </c>
      <c r="B316" s="36">
        <v>201.90758391187313</v>
      </c>
      <c r="C316" s="31">
        <v>3.3070710372442589</v>
      </c>
      <c r="D316" s="7">
        <f t="shared" si="44"/>
        <v>-3.0682571047991556</v>
      </c>
      <c r="E316" s="7">
        <f t="shared" si="45"/>
        <v>-1.2339032313067839</v>
      </c>
      <c r="F316" s="10"/>
      <c r="G316" s="7">
        <f t="shared" si="46"/>
        <v>2.4866270117063163</v>
      </c>
      <c r="H316" s="7">
        <f t="shared" si="47"/>
        <v>2.4866270117063163</v>
      </c>
      <c r="I316" s="7">
        <f t="shared" si="48"/>
        <v>68.092416088126868</v>
      </c>
      <c r="J316" s="8">
        <f t="shared" si="49"/>
        <v>0</v>
      </c>
      <c r="K316" s="8">
        <f t="shared" si="50"/>
        <v>0</v>
      </c>
      <c r="L316" s="8">
        <f t="shared" si="51"/>
        <v>201.90758391187313</v>
      </c>
      <c r="M316" s="8">
        <f t="shared" si="52"/>
        <v>0</v>
      </c>
      <c r="N316" s="9">
        <f t="shared" si="53"/>
        <v>201.90758391187313</v>
      </c>
      <c r="O316" s="10"/>
    </row>
    <row r="317" spans="1:15">
      <c r="A317" s="49">
        <f t="shared" si="54"/>
        <v>44874</v>
      </c>
      <c r="B317" s="36">
        <v>222.16381503338306</v>
      </c>
      <c r="C317" s="31">
        <v>2.5213553151188624</v>
      </c>
      <c r="D317" s="7">
        <f t="shared" si="44"/>
        <v>-1.8689008506468761</v>
      </c>
      <c r="E317" s="7">
        <f t="shared" si="45"/>
        <v>-1.6924663173988193</v>
      </c>
      <c r="F317" s="10"/>
      <c r="G317" s="7">
        <f t="shared" si="46"/>
        <v>1.1042469982618159</v>
      </c>
      <c r="H317" s="7">
        <f t="shared" si="47"/>
        <v>1.1042469982618159</v>
      </c>
      <c r="I317" s="7">
        <f t="shared" si="48"/>
        <v>47.836184966616941</v>
      </c>
      <c r="J317" s="8">
        <f t="shared" si="49"/>
        <v>0</v>
      </c>
      <c r="K317" s="8">
        <f t="shared" si="50"/>
        <v>0</v>
      </c>
      <c r="L317" s="8">
        <f t="shared" si="51"/>
        <v>222.16381503338306</v>
      </c>
      <c r="M317" s="8">
        <f t="shared" si="52"/>
        <v>0</v>
      </c>
      <c r="N317" s="9">
        <f t="shared" si="53"/>
        <v>222.16381503338306</v>
      </c>
      <c r="O317" s="10"/>
    </row>
    <row r="318" spans="1:15">
      <c r="A318" s="49">
        <f t="shared" si="54"/>
        <v>44875</v>
      </c>
      <c r="B318" s="36">
        <v>213.24174003723681</v>
      </c>
      <c r="C318" s="31">
        <v>3.0505905868638314</v>
      </c>
      <c r="D318" s="7">
        <f t="shared" si="44"/>
        <v>-2.551407779008529</v>
      </c>
      <c r="E318" s="7">
        <f t="shared" si="45"/>
        <v>-1.6722503621996858</v>
      </c>
      <c r="F318" s="10"/>
      <c r="G318" s="7">
        <f t="shared" si="46"/>
        <v>1.5257331298480901</v>
      </c>
      <c r="H318" s="7">
        <f t="shared" si="47"/>
        <v>1.5257331298480901</v>
      </c>
      <c r="I318" s="7">
        <f t="shared" si="48"/>
        <v>56.758259962763191</v>
      </c>
      <c r="J318" s="8">
        <f t="shared" si="49"/>
        <v>0</v>
      </c>
      <c r="K318" s="8">
        <f t="shared" si="50"/>
        <v>0</v>
      </c>
      <c r="L318" s="8">
        <f t="shared" si="51"/>
        <v>213.24174003723681</v>
      </c>
      <c r="M318" s="8">
        <f t="shared" si="52"/>
        <v>0</v>
      </c>
      <c r="N318" s="9">
        <f t="shared" si="53"/>
        <v>213.24174003723681</v>
      </c>
      <c r="O318" s="10"/>
    </row>
    <row r="319" spans="1:15">
      <c r="A319" s="49">
        <f t="shared" si="54"/>
        <v>44876</v>
      </c>
      <c r="B319" s="36">
        <v>191.46156225032553</v>
      </c>
      <c r="C319" s="31">
        <v>2.0157486780167813</v>
      </c>
      <c r="D319" s="7">
        <f t="shared" si="44"/>
        <v>-1.9755510878014819</v>
      </c>
      <c r="E319" s="7">
        <f t="shared" si="45"/>
        <v>-0.40055041182450807</v>
      </c>
      <c r="F319" s="10"/>
      <c r="G319" s="7">
        <f t="shared" si="46"/>
        <v>4.9320910164661722</v>
      </c>
      <c r="H319" s="7">
        <f t="shared" si="47"/>
        <v>4.9320910164661722</v>
      </c>
      <c r="I319" s="7">
        <f t="shared" si="48"/>
        <v>78.538437749674486</v>
      </c>
      <c r="J319" s="8">
        <f t="shared" si="49"/>
        <v>0</v>
      </c>
      <c r="K319" s="8">
        <f t="shared" si="50"/>
        <v>0</v>
      </c>
      <c r="L319" s="8">
        <f t="shared" si="51"/>
        <v>191.46156225032553</v>
      </c>
      <c r="M319" s="8">
        <f t="shared" si="52"/>
        <v>0</v>
      </c>
      <c r="N319" s="9">
        <f t="shared" si="53"/>
        <v>191.46156225032553</v>
      </c>
      <c r="O319" s="10"/>
    </row>
    <row r="320" spans="1:15">
      <c r="A320" s="49">
        <f t="shared" si="54"/>
        <v>44877</v>
      </c>
      <c r="B320" s="36">
        <v>99.589641508614349</v>
      </c>
      <c r="C320" s="31">
        <v>1.1363984960691125</v>
      </c>
      <c r="D320" s="7">
        <f t="shared" si="44"/>
        <v>-0.18931317773257295</v>
      </c>
      <c r="E320" s="7">
        <f t="shared" si="45"/>
        <v>1.1205186578566801</v>
      </c>
      <c r="F320" s="10"/>
      <c r="G320" s="7">
        <f t="shared" si="46"/>
        <v>-0.16895138372322135</v>
      </c>
      <c r="H320" s="7">
        <f t="shared" si="47"/>
        <v>0.16895138372322135</v>
      </c>
      <c r="I320" s="7">
        <f t="shared" si="48"/>
        <v>9.5896415086143492</v>
      </c>
      <c r="J320" s="8">
        <f t="shared" si="49"/>
        <v>0</v>
      </c>
      <c r="K320" s="8">
        <f t="shared" si="50"/>
        <v>99.589641508614349</v>
      </c>
      <c r="L320" s="8">
        <f t="shared" si="51"/>
        <v>0</v>
      </c>
      <c r="M320" s="8">
        <f t="shared" si="52"/>
        <v>0</v>
      </c>
      <c r="N320" s="9">
        <f t="shared" si="53"/>
        <v>99.589641508614349</v>
      </c>
      <c r="O320" s="10"/>
    </row>
    <row r="321" spans="1:15">
      <c r="A321" s="49">
        <f t="shared" si="54"/>
        <v>44878</v>
      </c>
      <c r="B321" s="36">
        <v>79.513050099406257</v>
      </c>
      <c r="C321" s="31">
        <v>1.3617558255492985</v>
      </c>
      <c r="D321" s="7">
        <f t="shared" si="44"/>
        <v>0.24785531242529227</v>
      </c>
      <c r="E321" s="7">
        <f t="shared" si="45"/>
        <v>1.3390095864182647</v>
      </c>
      <c r="F321" s="10"/>
      <c r="G321" s="7">
        <f t="shared" si="46"/>
        <v>0.18510346373866066</v>
      </c>
      <c r="H321" s="7">
        <f t="shared" si="47"/>
        <v>0.18510346373866066</v>
      </c>
      <c r="I321" s="7">
        <f t="shared" si="48"/>
        <v>10.48694990059375</v>
      </c>
      <c r="J321" s="8">
        <f t="shared" si="49"/>
        <v>79.513050099406257</v>
      </c>
      <c r="K321" s="8">
        <f t="shared" si="50"/>
        <v>0</v>
      </c>
      <c r="L321" s="8">
        <f t="shared" si="51"/>
        <v>0</v>
      </c>
      <c r="M321" s="8">
        <f t="shared" si="52"/>
        <v>0</v>
      </c>
      <c r="N321" s="9">
        <f t="shared" si="53"/>
        <v>79.513050099406257</v>
      </c>
      <c r="O321" s="10"/>
    </row>
    <row r="322" spans="1:15">
      <c r="A322" s="49">
        <f t="shared" si="54"/>
        <v>44879</v>
      </c>
      <c r="B322" s="36">
        <v>137.66600154958104</v>
      </c>
      <c r="C322" s="31">
        <v>0.25161798266323948</v>
      </c>
      <c r="D322" s="7">
        <f t="shared" si="44"/>
        <v>-0.18600396625916119</v>
      </c>
      <c r="E322" s="7">
        <f t="shared" si="45"/>
        <v>0.16945245272753981</v>
      </c>
      <c r="F322" s="10"/>
      <c r="G322" s="7">
        <f t="shared" si="46"/>
        <v>-1.0976764470812017</v>
      </c>
      <c r="H322" s="7">
        <f t="shared" si="47"/>
        <v>1.0976764470812017</v>
      </c>
      <c r="I322" s="7">
        <f t="shared" si="48"/>
        <v>47.666001549581047</v>
      </c>
      <c r="J322" s="8">
        <f t="shared" si="49"/>
        <v>0</v>
      </c>
      <c r="K322" s="8">
        <f t="shared" si="50"/>
        <v>137.66600154958104</v>
      </c>
      <c r="L322" s="8">
        <f t="shared" si="51"/>
        <v>0</v>
      </c>
      <c r="M322" s="8">
        <f t="shared" si="52"/>
        <v>0</v>
      </c>
      <c r="N322" s="9">
        <f t="shared" si="53"/>
        <v>137.66600154958104</v>
      </c>
      <c r="O322" s="10"/>
    </row>
    <row r="323" spans="1:15">
      <c r="A323" s="49">
        <f t="shared" si="54"/>
        <v>44880</v>
      </c>
      <c r="B323" s="36">
        <v>173.17949222668875</v>
      </c>
      <c r="C323" s="31">
        <v>2.0073211348271291</v>
      </c>
      <c r="D323" s="7">
        <f t="shared" si="44"/>
        <v>-1.9931154524002865</v>
      </c>
      <c r="E323" s="7">
        <f t="shared" si="45"/>
        <v>0.23838819544363876</v>
      </c>
      <c r="F323" s="10"/>
      <c r="G323" s="7">
        <f t="shared" si="46"/>
        <v>-8.3607976002801347</v>
      </c>
      <c r="H323" s="7">
        <f t="shared" si="47"/>
        <v>8.3607976002801347</v>
      </c>
      <c r="I323" s="7">
        <f t="shared" si="48"/>
        <v>83.179492226688751</v>
      </c>
      <c r="J323" s="8">
        <f t="shared" si="49"/>
        <v>0</v>
      </c>
      <c r="K323" s="8">
        <f t="shared" si="50"/>
        <v>173.17949222668875</v>
      </c>
      <c r="L323" s="8">
        <f t="shared" si="51"/>
        <v>0</v>
      </c>
      <c r="M323" s="8">
        <f t="shared" si="52"/>
        <v>0</v>
      </c>
      <c r="N323" s="9">
        <f t="shared" si="53"/>
        <v>173.17949222668875</v>
      </c>
      <c r="O323" s="10"/>
    </row>
    <row r="324" spans="1:15">
      <c r="A324" s="49">
        <f t="shared" si="54"/>
        <v>44881</v>
      </c>
      <c r="B324" s="36">
        <v>105.45108191796267</v>
      </c>
      <c r="C324" s="31">
        <v>0.97403454033744696</v>
      </c>
      <c r="D324" s="7">
        <f t="shared" si="44"/>
        <v>-0.25949794664514197</v>
      </c>
      <c r="E324" s="7">
        <f t="shared" si="45"/>
        <v>0.93883124226739312</v>
      </c>
      <c r="F324" s="10"/>
      <c r="G324" s="7">
        <f t="shared" si="46"/>
        <v>-0.27640531648523164</v>
      </c>
      <c r="H324" s="7">
        <f t="shared" si="47"/>
        <v>0.27640531648523164</v>
      </c>
      <c r="I324" s="7">
        <f t="shared" si="48"/>
        <v>15.451081917962666</v>
      </c>
      <c r="J324" s="8">
        <f t="shared" si="49"/>
        <v>0</v>
      </c>
      <c r="K324" s="8">
        <f t="shared" si="50"/>
        <v>105.45108191796267</v>
      </c>
      <c r="L324" s="8">
        <f t="shared" si="51"/>
        <v>0</v>
      </c>
      <c r="M324" s="8">
        <f t="shared" si="52"/>
        <v>0</v>
      </c>
      <c r="N324" s="9">
        <f t="shared" si="53"/>
        <v>105.45108191796267</v>
      </c>
      <c r="O324" s="10"/>
    </row>
    <row r="325" spans="1:15">
      <c r="A325" s="49">
        <f t="shared" si="54"/>
        <v>44882</v>
      </c>
      <c r="B325" s="36">
        <v>253.41126459961487</v>
      </c>
      <c r="C325" s="31">
        <v>3.3333892220586452</v>
      </c>
      <c r="D325" s="7">
        <f t="shared" si="44"/>
        <v>-0.95168246121450739</v>
      </c>
      <c r="E325" s="7">
        <f t="shared" si="45"/>
        <v>-3.194649307631972</v>
      </c>
      <c r="F325" s="10"/>
      <c r="G325" s="7">
        <f t="shared" si="46"/>
        <v>0.29789888327991165</v>
      </c>
      <c r="H325" s="7">
        <f t="shared" si="47"/>
        <v>0.29789888327991165</v>
      </c>
      <c r="I325" s="7">
        <f t="shared" si="48"/>
        <v>16.588735400385126</v>
      </c>
      <c r="J325" s="8">
        <f t="shared" si="49"/>
        <v>0</v>
      </c>
      <c r="K325" s="8">
        <f t="shared" si="50"/>
        <v>0</v>
      </c>
      <c r="L325" s="8">
        <f t="shared" si="51"/>
        <v>253.41126459961487</v>
      </c>
      <c r="M325" s="8">
        <f t="shared" si="52"/>
        <v>0</v>
      </c>
      <c r="N325" s="9">
        <f t="shared" si="53"/>
        <v>253.41126459961487</v>
      </c>
      <c r="O325" s="10"/>
    </row>
    <row r="326" spans="1:15">
      <c r="A326" s="49">
        <f t="shared" si="54"/>
        <v>44883</v>
      </c>
      <c r="B326" s="36">
        <v>244.13627800175729</v>
      </c>
      <c r="C326" s="31">
        <v>2.3788952295704413</v>
      </c>
      <c r="D326" s="7">
        <f t="shared" ref="D326:D369" si="55">IF(C326&gt;0,C326*COS(B326*(PI()/180)),$H$1)</f>
        <v>-1.0377505266908744</v>
      </c>
      <c r="E326" s="7">
        <f t="shared" ref="E326:E369" si="56">IF(C326&gt;0,C326*SIN(B326*(PI()/180)),$H$1)</f>
        <v>-2.1406112112258535</v>
      </c>
      <c r="F326" s="10"/>
      <c r="G326" s="7">
        <f t="shared" ref="G326:G369" si="57">D326/E326</f>
        <v>0.48479168998493233</v>
      </c>
      <c r="H326" s="7">
        <f t="shared" ref="H326:H369" si="58">IF(G326&lt;0,-1*G326,G326)</f>
        <v>0.48479168998493233</v>
      </c>
      <c r="I326" s="7">
        <f t="shared" ref="I326:I369" si="59">ATAN(H326)*180/PI()</f>
        <v>25.863721998242696</v>
      </c>
      <c r="J326" s="8">
        <f t="shared" ref="J326:J369" si="60">IF(AND(D326&gt;0,E326&gt;0),90-I326,0)</f>
        <v>0</v>
      </c>
      <c r="K326" s="8">
        <f t="shared" ref="K326:K369" si="61">IF(AND(D326&lt;0,E326&gt;0),90+I326,0)</f>
        <v>0</v>
      </c>
      <c r="L326" s="8">
        <f t="shared" ref="L326:L369" si="62">IF(AND(D326&lt;0,E326&lt;0),270-I326,0)</f>
        <v>244.13627800175732</v>
      </c>
      <c r="M326" s="8">
        <f t="shared" ref="M326:M369" si="63">IF(AND(D326&gt;0,E326&lt;0),270+I326,0)</f>
        <v>0</v>
      </c>
      <c r="N326" s="9">
        <f t="shared" ref="N326:N369" si="64">MAX(J326:M326)</f>
        <v>244.13627800175732</v>
      </c>
      <c r="O326" s="10"/>
    </row>
    <row r="327" spans="1:15">
      <c r="A327" s="49">
        <f t="shared" ref="A327:A369" si="65">A326+1</f>
        <v>44884</v>
      </c>
      <c r="B327" s="36">
        <v>263.65404631259713</v>
      </c>
      <c r="C327" s="31">
        <v>1.1214517494864245</v>
      </c>
      <c r="D327" s="7">
        <f t="shared" si="55"/>
        <v>-0.12395571633203462</v>
      </c>
      <c r="E327" s="7">
        <f t="shared" si="56"/>
        <v>-1.1145801930838239</v>
      </c>
      <c r="F327" s="10"/>
      <c r="G327" s="7">
        <f t="shared" si="57"/>
        <v>0.11121291864076066</v>
      </c>
      <c r="H327" s="7">
        <f t="shared" si="58"/>
        <v>0.11121291864076066</v>
      </c>
      <c r="I327" s="7">
        <f t="shared" si="59"/>
        <v>6.3459536874028757</v>
      </c>
      <c r="J327" s="8">
        <f t="shared" si="60"/>
        <v>0</v>
      </c>
      <c r="K327" s="8">
        <f t="shared" si="61"/>
        <v>0</v>
      </c>
      <c r="L327" s="8">
        <f t="shared" si="62"/>
        <v>263.65404631259713</v>
      </c>
      <c r="M327" s="8">
        <f t="shared" si="63"/>
        <v>0</v>
      </c>
      <c r="N327" s="9">
        <f t="shared" si="64"/>
        <v>263.65404631259713</v>
      </c>
      <c r="O327" s="10"/>
    </row>
    <row r="328" spans="1:15">
      <c r="A328" s="49">
        <f t="shared" si="65"/>
        <v>44885</v>
      </c>
      <c r="B328" s="36">
        <v>245.00365701360548</v>
      </c>
      <c r="C328" s="31">
        <v>1.3704920062810857</v>
      </c>
      <c r="D328" s="7">
        <f t="shared" si="55"/>
        <v>-0.57911566960967942</v>
      </c>
      <c r="E328" s="7">
        <f t="shared" si="56"/>
        <v>-1.2421245430684027</v>
      </c>
      <c r="F328" s="10"/>
      <c r="G328" s="7">
        <f t="shared" si="57"/>
        <v>0.46622995483133933</v>
      </c>
      <c r="H328" s="7">
        <f t="shared" si="58"/>
        <v>0.46622995483133933</v>
      </c>
      <c r="I328" s="7">
        <f t="shared" si="59"/>
        <v>24.996342986394502</v>
      </c>
      <c r="J328" s="8">
        <f t="shared" si="60"/>
        <v>0</v>
      </c>
      <c r="K328" s="8">
        <f t="shared" si="61"/>
        <v>0</v>
      </c>
      <c r="L328" s="8">
        <f t="shared" si="62"/>
        <v>245.0036570136055</v>
      </c>
      <c r="M328" s="8">
        <f t="shared" si="63"/>
        <v>0</v>
      </c>
      <c r="N328" s="9">
        <f t="shared" si="64"/>
        <v>245.0036570136055</v>
      </c>
      <c r="O328" s="10"/>
    </row>
    <row r="329" spans="1:15">
      <c r="A329" s="49">
        <f t="shared" si="65"/>
        <v>44886</v>
      </c>
      <c r="B329" s="36">
        <v>198.34331918807078</v>
      </c>
      <c r="C329" s="31">
        <v>0.94781191600879378</v>
      </c>
      <c r="D329" s="7">
        <f t="shared" si="55"/>
        <v>-0.89965151532728627</v>
      </c>
      <c r="E329" s="7">
        <f t="shared" si="56"/>
        <v>-0.29828606923149864</v>
      </c>
      <c r="F329" s="10"/>
      <c r="G329" s="7">
        <f t="shared" si="57"/>
        <v>3.0160694988040837</v>
      </c>
      <c r="H329" s="7">
        <f t="shared" si="58"/>
        <v>3.0160694988040837</v>
      </c>
      <c r="I329" s="7">
        <f t="shared" si="59"/>
        <v>71.656680811929235</v>
      </c>
      <c r="J329" s="8">
        <f t="shared" si="60"/>
        <v>0</v>
      </c>
      <c r="K329" s="8">
        <f t="shared" si="61"/>
        <v>0</v>
      </c>
      <c r="L329" s="8">
        <f t="shared" si="62"/>
        <v>198.34331918807078</v>
      </c>
      <c r="M329" s="8">
        <f t="shared" si="63"/>
        <v>0</v>
      </c>
      <c r="N329" s="9">
        <f t="shared" si="64"/>
        <v>198.34331918807078</v>
      </c>
      <c r="O329" s="10"/>
    </row>
    <row r="330" spans="1:15">
      <c r="A330" s="49">
        <f t="shared" si="65"/>
        <v>44887</v>
      </c>
      <c r="B330" s="36">
        <v>230.88182170602559</v>
      </c>
      <c r="C330" s="31">
        <v>1.9455628865322003</v>
      </c>
      <c r="D330" s="7">
        <f t="shared" si="55"/>
        <v>-1.2274984134271203</v>
      </c>
      <c r="E330" s="7">
        <f t="shared" si="56"/>
        <v>-1.5094577140434939</v>
      </c>
      <c r="F330" s="10"/>
      <c r="G330" s="7">
        <f t="shared" si="57"/>
        <v>0.81320490266595891</v>
      </c>
      <c r="H330" s="7">
        <f t="shared" si="58"/>
        <v>0.81320490266595891</v>
      </c>
      <c r="I330" s="7">
        <f t="shared" si="59"/>
        <v>39.118178293974431</v>
      </c>
      <c r="J330" s="8">
        <f t="shared" si="60"/>
        <v>0</v>
      </c>
      <c r="K330" s="8">
        <f t="shared" si="61"/>
        <v>0</v>
      </c>
      <c r="L330" s="8">
        <f t="shared" si="62"/>
        <v>230.88182170602556</v>
      </c>
      <c r="M330" s="8">
        <f t="shared" si="63"/>
        <v>0</v>
      </c>
      <c r="N330" s="9">
        <f t="shared" si="64"/>
        <v>230.88182170602556</v>
      </c>
      <c r="O330" s="10"/>
    </row>
    <row r="331" spans="1:15">
      <c r="A331" s="49">
        <f t="shared" si="65"/>
        <v>44888</v>
      </c>
      <c r="B331" s="36">
        <v>217.45989736846946</v>
      </c>
      <c r="C331" s="31">
        <v>2.6197930291982137</v>
      </c>
      <c r="D331" s="7">
        <f t="shared" si="55"/>
        <v>-2.0795372987901488</v>
      </c>
      <c r="E331" s="7">
        <f t="shared" si="56"/>
        <v>-1.593373822671919</v>
      </c>
      <c r="F331" s="10"/>
      <c r="G331" s="7">
        <f t="shared" si="57"/>
        <v>1.3051157670602278</v>
      </c>
      <c r="H331" s="7">
        <f t="shared" si="58"/>
        <v>1.3051157670602278</v>
      </c>
      <c r="I331" s="7">
        <f t="shared" si="59"/>
        <v>52.540102631530551</v>
      </c>
      <c r="J331" s="8">
        <f t="shared" si="60"/>
        <v>0</v>
      </c>
      <c r="K331" s="8">
        <f t="shared" si="61"/>
        <v>0</v>
      </c>
      <c r="L331" s="8">
        <f t="shared" si="62"/>
        <v>217.45989736846946</v>
      </c>
      <c r="M331" s="8">
        <f t="shared" si="63"/>
        <v>0</v>
      </c>
      <c r="N331" s="9">
        <f t="shared" si="64"/>
        <v>217.45989736846946</v>
      </c>
      <c r="O331" s="10"/>
    </row>
    <row r="332" spans="1:15">
      <c r="A332" s="49">
        <f t="shared" si="65"/>
        <v>44889</v>
      </c>
      <c r="B332" s="36">
        <v>202.81843605010016</v>
      </c>
      <c r="C332" s="31">
        <v>2.616942152522685</v>
      </c>
      <c r="D332" s="7">
        <f t="shared" si="55"/>
        <v>-2.4121361067480045</v>
      </c>
      <c r="E332" s="7">
        <f t="shared" si="56"/>
        <v>-1.014882077964057</v>
      </c>
      <c r="F332" s="10"/>
      <c r="G332" s="7">
        <f t="shared" si="57"/>
        <v>2.3767649061129963</v>
      </c>
      <c r="H332" s="7">
        <f t="shared" si="58"/>
        <v>2.3767649061129963</v>
      </c>
      <c r="I332" s="7">
        <f t="shared" si="59"/>
        <v>67.181563949899854</v>
      </c>
      <c r="J332" s="8">
        <f t="shared" si="60"/>
        <v>0</v>
      </c>
      <c r="K332" s="8">
        <f t="shared" si="61"/>
        <v>0</v>
      </c>
      <c r="L332" s="8">
        <f t="shared" si="62"/>
        <v>202.81843605010016</v>
      </c>
      <c r="M332" s="8">
        <f t="shared" si="63"/>
        <v>0</v>
      </c>
      <c r="N332" s="9">
        <f t="shared" si="64"/>
        <v>202.81843605010016</v>
      </c>
      <c r="O332" s="10"/>
    </row>
    <row r="333" spans="1:15">
      <c r="A333" s="49">
        <f t="shared" si="65"/>
        <v>44890</v>
      </c>
      <c r="B333" s="36">
        <v>222.63608008226853</v>
      </c>
      <c r="C333" s="31">
        <v>2.1746874957053834</v>
      </c>
      <c r="D333" s="7">
        <f t="shared" si="55"/>
        <v>-1.5998538753288341</v>
      </c>
      <c r="E333" s="7">
        <f t="shared" si="56"/>
        <v>-1.4730014533504927</v>
      </c>
      <c r="F333" s="10"/>
      <c r="G333" s="7">
        <f t="shared" si="57"/>
        <v>1.0861183277788373</v>
      </c>
      <c r="H333" s="7">
        <f t="shared" si="58"/>
        <v>1.0861183277788373</v>
      </c>
      <c r="I333" s="7">
        <f t="shared" si="59"/>
        <v>47.363919917731465</v>
      </c>
      <c r="J333" s="8">
        <f t="shared" si="60"/>
        <v>0</v>
      </c>
      <c r="K333" s="8">
        <f t="shared" si="61"/>
        <v>0</v>
      </c>
      <c r="L333" s="8">
        <f t="shared" si="62"/>
        <v>222.63608008226853</v>
      </c>
      <c r="M333" s="8">
        <f t="shared" si="63"/>
        <v>0</v>
      </c>
      <c r="N333" s="9">
        <f t="shared" si="64"/>
        <v>222.63608008226853</v>
      </c>
      <c r="O333" s="10"/>
    </row>
    <row r="334" spans="1:15">
      <c r="A334" s="49">
        <f t="shared" si="65"/>
        <v>44891</v>
      </c>
      <c r="B334" s="36">
        <v>183.44190799493728</v>
      </c>
      <c r="C334" s="31">
        <v>2.387699757326311</v>
      </c>
      <c r="D334" s="7">
        <f t="shared" si="55"/>
        <v>-2.3833927822249747</v>
      </c>
      <c r="E334" s="7">
        <f t="shared" si="56"/>
        <v>-0.14334914291344389</v>
      </c>
      <c r="F334" s="10"/>
      <c r="G334" s="7">
        <f t="shared" si="57"/>
        <v>16.626487844884423</v>
      </c>
      <c r="H334" s="7">
        <f t="shared" si="58"/>
        <v>16.626487844884423</v>
      </c>
      <c r="I334" s="7">
        <f t="shared" si="59"/>
        <v>86.558092005062718</v>
      </c>
      <c r="J334" s="8">
        <f t="shared" si="60"/>
        <v>0</v>
      </c>
      <c r="K334" s="8">
        <f t="shared" si="61"/>
        <v>0</v>
      </c>
      <c r="L334" s="8">
        <f t="shared" si="62"/>
        <v>183.44190799493728</v>
      </c>
      <c r="M334" s="8">
        <f t="shared" si="63"/>
        <v>0</v>
      </c>
      <c r="N334" s="9">
        <f t="shared" si="64"/>
        <v>183.44190799493728</v>
      </c>
      <c r="O334" s="10"/>
    </row>
    <row r="335" spans="1:15">
      <c r="A335" s="49">
        <f t="shared" si="65"/>
        <v>44892</v>
      </c>
      <c r="B335" s="36">
        <v>209.92830358230009</v>
      </c>
      <c r="C335" s="31">
        <v>1.0538121393032911</v>
      </c>
      <c r="D335" s="7">
        <f t="shared" si="55"/>
        <v>-0.91328670664017042</v>
      </c>
      <c r="E335" s="7">
        <f t="shared" si="56"/>
        <v>-0.52576365071896158</v>
      </c>
      <c r="F335" s="10"/>
      <c r="G335" s="7">
        <f t="shared" si="57"/>
        <v>1.7370670364740619</v>
      </c>
      <c r="H335" s="7">
        <f t="shared" si="58"/>
        <v>1.7370670364740619</v>
      </c>
      <c r="I335" s="7">
        <f t="shared" si="59"/>
        <v>60.071696417699911</v>
      </c>
      <c r="J335" s="8">
        <f t="shared" si="60"/>
        <v>0</v>
      </c>
      <c r="K335" s="8">
        <f t="shared" si="61"/>
        <v>0</v>
      </c>
      <c r="L335" s="8">
        <f t="shared" si="62"/>
        <v>209.92830358230009</v>
      </c>
      <c r="M335" s="8">
        <f t="shared" si="63"/>
        <v>0</v>
      </c>
      <c r="N335" s="9">
        <f t="shared" si="64"/>
        <v>209.92830358230009</v>
      </c>
      <c r="O335" s="10"/>
    </row>
    <row r="336" spans="1:15">
      <c r="A336" s="49">
        <f t="shared" si="65"/>
        <v>44893</v>
      </c>
      <c r="B336" s="36">
        <v>230.92359426663484</v>
      </c>
      <c r="C336" s="31">
        <v>0.56824755050849363</v>
      </c>
      <c r="D336" s="7">
        <f t="shared" si="55"/>
        <v>-0.35819835516995768</v>
      </c>
      <c r="E336" s="7">
        <f t="shared" si="56"/>
        <v>-0.44113401253183809</v>
      </c>
      <c r="F336" s="10"/>
      <c r="G336" s="7">
        <f t="shared" si="57"/>
        <v>0.81199441664930638</v>
      </c>
      <c r="H336" s="7">
        <f t="shared" si="58"/>
        <v>0.81199441664930638</v>
      </c>
      <c r="I336" s="7">
        <f t="shared" si="59"/>
        <v>39.076405733365156</v>
      </c>
      <c r="J336" s="8">
        <f t="shared" si="60"/>
        <v>0</v>
      </c>
      <c r="K336" s="8">
        <f t="shared" si="61"/>
        <v>0</v>
      </c>
      <c r="L336" s="8">
        <f t="shared" si="62"/>
        <v>230.92359426663484</v>
      </c>
      <c r="M336" s="8">
        <f t="shared" si="63"/>
        <v>0</v>
      </c>
      <c r="N336" s="9">
        <f t="shared" si="64"/>
        <v>230.92359426663484</v>
      </c>
      <c r="O336" s="10"/>
    </row>
    <row r="337" spans="1:15">
      <c r="A337" s="49">
        <f t="shared" si="65"/>
        <v>44894</v>
      </c>
      <c r="B337" s="36">
        <v>23.747112601285707</v>
      </c>
      <c r="C337" s="31">
        <v>0.53111913210981065</v>
      </c>
      <c r="D337" s="7">
        <f t="shared" si="55"/>
        <v>0.48615021751694859</v>
      </c>
      <c r="E337" s="7">
        <f t="shared" si="56"/>
        <v>0.21388197329672751</v>
      </c>
      <c r="F337" s="10"/>
      <c r="G337" s="7">
        <f t="shared" si="57"/>
        <v>2.2729835994288861</v>
      </c>
      <c r="H337" s="7">
        <f t="shared" si="58"/>
        <v>2.2729835994288861</v>
      </c>
      <c r="I337" s="7">
        <f t="shared" si="59"/>
        <v>66.252887398714307</v>
      </c>
      <c r="J337" s="8">
        <f t="shared" si="60"/>
        <v>23.747112601285693</v>
      </c>
      <c r="K337" s="8">
        <f t="shared" si="61"/>
        <v>0</v>
      </c>
      <c r="L337" s="8">
        <f t="shared" si="62"/>
        <v>0</v>
      </c>
      <c r="M337" s="8">
        <f t="shared" si="63"/>
        <v>0</v>
      </c>
      <c r="N337" s="9">
        <f t="shared" si="64"/>
        <v>23.747112601285693</v>
      </c>
      <c r="O337" s="10"/>
    </row>
    <row r="338" spans="1:15">
      <c r="A338" s="49">
        <f t="shared" si="65"/>
        <v>44895</v>
      </c>
      <c r="B338" s="36">
        <v>33.52225360729507</v>
      </c>
      <c r="C338" s="31">
        <v>0.4256950746133521</v>
      </c>
      <c r="D338" s="7">
        <f t="shared" si="55"/>
        <v>0.35488980352946148</v>
      </c>
      <c r="E338" s="7">
        <f t="shared" si="56"/>
        <v>0.23509471261788858</v>
      </c>
      <c r="F338" s="10"/>
      <c r="G338" s="7">
        <f t="shared" si="57"/>
        <v>1.5095609747135486</v>
      </c>
      <c r="H338" s="7">
        <f t="shared" si="58"/>
        <v>1.5095609747135486</v>
      </c>
      <c r="I338" s="7">
        <f t="shared" si="59"/>
        <v>56.47774639270493</v>
      </c>
      <c r="J338" s="8">
        <f t="shared" si="60"/>
        <v>33.52225360729507</v>
      </c>
      <c r="K338" s="8">
        <f t="shared" si="61"/>
        <v>0</v>
      </c>
      <c r="L338" s="8">
        <f t="shared" si="62"/>
        <v>0</v>
      </c>
      <c r="M338" s="8">
        <f t="shared" si="63"/>
        <v>0</v>
      </c>
      <c r="N338" s="9">
        <f t="shared" si="64"/>
        <v>33.52225360729507</v>
      </c>
      <c r="O338" s="10"/>
    </row>
    <row r="339" spans="1:15">
      <c r="A339" s="49">
        <f t="shared" si="65"/>
        <v>44896</v>
      </c>
      <c r="B339" s="36">
        <v>350.02059801838391</v>
      </c>
      <c r="C339" s="31">
        <v>0.43450863170762422</v>
      </c>
      <c r="D339" s="7">
        <f t="shared" si="55"/>
        <v>0.42793456671008667</v>
      </c>
      <c r="E339" s="7">
        <f t="shared" si="56"/>
        <v>-7.5297793082415201E-2</v>
      </c>
      <c r="F339" s="10"/>
      <c r="G339" s="7">
        <f t="shared" si="57"/>
        <v>-5.6832285408644347</v>
      </c>
      <c r="H339" s="7">
        <f t="shared" si="58"/>
        <v>5.6832285408644347</v>
      </c>
      <c r="I339" s="7">
        <f t="shared" si="59"/>
        <v>80.020598018383879</v>
      </c>
      <c r="J339" s="8">
        <f t="shared" si="60"/>
        <v>0</v>
      </c>
      <c r="K339" s="8">
        <f t="shared" si="61"/>
        <v>0</v>
      </c>
      <c r="L339" s="8">
        <f t="shared" si="62"/>
        <v>0</v>
      </c>
      <c r="M339" s="8">
        <f t="shared" si="63"/>
        <v>350.02059801838391</v>
      </c>
      <c r="N339" s="9">
        <f t="shared" si="64"/>
        <v>350.02059801838391</v>
      </c>
      <c r="O339" s="10"/>
    </row>
    <row r="340" spans="1:15">
      <c r="A340" s="49">
        <f t="shared" si="65"/>
        <v>44897</v>
      </c>
      <c r="B340" s="36">
        <v>7.2677959772359344</v>
      </c>
      <c r="C340" s="31">
        <v>1.902227417565246</v>
      </c>
      <c r="D340" s="7">
        <f t="shared" si="55"/>
        <v>1.8869443606370784</v>
      </c>
      <c r="E340" s="7">
        <f t="shared" si="56"/>
        <v>0.2406452326493756</v>
      </c>
      <c r="F340" s="10"/>
      <c r="G340" s="7">
        <f t="shared" si="57"/>
        <v>7.8411873772142826</v>
      </c>
      <c r="H340" s="7">
        <f t="shared" si="58"/>
        <v>7.8411873772142826</v>
      </c>
      <c r="I340" s="7">
        <f t="shared" si="59"/>
        <v>82.732204022764066</v>
      </c>
      <c r="J340" s="8">
        <f t="shared" si="60"/>
        <v>7.2677959772359344</v>
      </c>
      <c r="K340" s="8">
        <f t="shared" si="61"/>
        <v>0</v>
      </c>
      <c r="L340" s="8">
        <f t="shared" si="62"/>
        <v>0</v>
      </c>
      <c r="M340" s="8">
        <f t="shared" si="63"/>
        <v>0</v>
      </c>
      <c r="N340" s="9">
        <f t="shared" si="64"/>
        <v>7.2677959772359344</v>
      </c>
      <c r="O340" s="10"/>
    </row>
    <row r="341" spans="1:15">
      <c r="A341" s="49">
        <f t="shared" si="65"/>
        <v>44898</v>
      </c>
      <c r="B341" s="36">
        <v>27.381742069723884</v>
      </c>
      <c r="C341" s="31">
        <v>3.2789585103512926</v>
      </c>
      <c r="D341" s="7">
        <f t="shared" si="55"/>
        <v>2.9115905166998415</v>
      </c>
      <c r="E341" s="7">
        <f t="shared" si="56"/>
        <v>1.5080482670222195</v>
      </c>
      <c r="F341" s="10"/>
      <c r="G341" s="7">
        <f t="shared" si="57"/>
        <v>1.9307011455601788</v>
      </c>
      <c r="H341" s="7">
        <f t="shared" si="58"/>
        <v>1.9307011455601788</v>
      </c>
      <c r="I341" s="7">
        <f t="shared" si="59"/>
        <v>62.61825793027613</v>
      </c>
      <c r="J341" s="8">
        <f t="shared" si="60"/>
        <v>27.38174206972387</v>
      </c>
      <c r="K341" s="8">
        <f t="shared" si="61"/>
        <v>0</v>
      </c>
      <c r="L341" s="8">
        <f t="shared" si="62"/>
        <v>0</v>
      </c>
      <c r="M341" s="8">
        <f t="shared" si="63"/>
        <v>0</v>
      </c>
      <c r="N341" s="9">
        <f t="shared" si="64"/>
        <v>27.38174206972387</v>
      </c>
      <c r="O341" s="10"/>
    </row>
    <row r="342" spans="1:15">
      <c r="A342" s="49">
        <f t="shared" si="65"/>
        <v>44899</v>
      </c>
      <c r="B342" s="36">
        <v>30.537166562973837</v>
      </c>
      <c r="C342" s="31">
        <v>2.5637573780413478</v>
      </c>
      <c r="D342" s="7">
        <f t="shared" si="55"/>
        <v>2.2081635881520443</v>
      </c>
      <c r="E342" s="7">
        <f t="shared" si="56"/>
        <v>1.3026378857614018</v>
      </c>
      <c r="F342" s="10"/>
      <c r="G342" s="7">
        <f t="shared" si="57"/>
        <v>1.6951476786362281</v>
      </c>
      <c r="H342" s="7">
        <f t="shared" si="58"/>
        <v>1.6951476786362281</v>
      </c>
      <c r="I342" s="7">
        <f t="shared" si="59"/>
        <v>59.462833437026163</v>
      </c>
      <c r="J342" s="8">
        <f t="shared" si="60"/>
        <v>30.537166562973837</v>
      </c>
      <c r="K342" s="8">
        <f t="shared" si="61"/>
        <v>0</v>
      </c>
      <c r="L342" s="8">
        <f t="shared" si="62"/>
        <v>0</v>
      </c>
      <c r="M342" s="8">
        <f t="shared" si="63"/>
        <v>0</v>
      </c>
      <c r="N342" s="9">
        <f t="shared" si="64"/>
        <v>30.537166562973837</v>
      </c>
      <c r="O342" s="10"/>
    </row>
    <row r="343" spans="1:15">
      <c r="A343" s="49">
        <f t="shared" si="65"/>
        <v>44900</v>
      </c>
      <c r="B343" s="36">
        <v>16.617904860679261</v>
      </c>
      <c r="C343" s="31">
        <v>2.3035243647381147</v>
      </c>
      <c r="D343" s="7">
        <f t="shared" si="55"/>
        <v>2.2073136394220199</v>
      </c>
      <c r="E343" s="7">
        <f t="shared" si="56"/>
        <v>0.6587799299945708</v>
      </c>
      <c r="F343" s="10"/>
      <c r="G343" s="7">
        <f t="shared" si="57"/>
        <v>3.35060850964329</v>
      </c>
      <c r="H343" s="7">
        <f t="shared" si="58"/>
        <v>3.35060850964329</v>
      </c>
      <c r="I343" s="7">
        <f t="shared" si="59"/>
        <v>73.382095139320739</v>
      </c>
      <c r="J343" s="8">
        <f t="shared" si="60"/>
        <v>16.617904860679261</v>
      </c>
      <c r="K343" s="8">
        <f t="shared" si="61"/>
        <v>0</v>
      </c>
      <c r="L343" s="8">
        <f t="shared" si="62"/>
        <v>0</v>
      </c>
      <c r="M343" s="8">
        <f t="shared" si="63"/>
        <v>0</v>
      </c>
      <c r="N343" s="9">
        <f t="shared" si="64"/>
        <v>16.617904860679261</v>
      </c>
      <c r="O343" s="10"/>
    </row>
    <row r="344" spans="1:15">
      <c r="A344" s="49">
        <f t="shared" si="65"/>
        <v>44901</v>
      </c>
      <c r="B344" s="36">
        <v>1.7241638002513469</v>
      </c>
      <c r="C344" s="31">
        <v>1.776495206970258</v>
      </c>
      <c r="D344" s="7">
        <f t="shared" si="55"/>
        <v>1.7756909162615877</v>
      </c>
      <c r="E344" s="7">
        <f t="shared" si="56"/>
        <v>5.3450821269492022E-2</v>
      </c>
      <c r="F344" s="10"/>
      <c r="G344" s="7">
        <f t="shared" si="57"/>
        <v>33.221022130020927</v>
      </c>
      <c r="H344" s="7">
        <f t="shared" si="58"/>
        <v>33.221022130020927</v>
      </c>
      <c r="I344" s="7">
        <f t="shared" si="59"/>
        <v>88.275836199748667</v>
      </c>
      <c r="J344" s="8">
        <f t="shared" si="60"/>
        <v>1.7241638002513326</v>
      </c>
      <c r="K344" s="8">
        <f t="shared" si="61"/>
        <v>0</v>
      </c>
      <c r="L344" s="8">
        <f t="shared" si="62"/>
        <v>0</v>
      </c>
      <c r="M344" s="8">
        <f t="shared" si="63"/>
        <v>0</v>
      </c>
      <c r="N344" s="9">
        <f t="shared" si="64"/>
        <v>1.7241638002513326</v>
      </c>
      <c r="O344" s="10"/>
    </row>
    <row r="345" spans="1:15">
      <c r="A345" s="49">
        <f t="shared" si="65"/>
        <v>44902</v>
      </c>
      <c r="B345" s="36">
        <v>325.85463330237889</v>
      </c>
      <c r="C345" s="31">
        <v>0.77870416557704536</v>
      </c>
      <c r="D345" s="7">
        <f t="shared" si="55"/>
        <v>0.64446815294439663</v>
      </c>
      <c r="E345" s="7">
        <f t="shared" si="56"/>
        <v>-0.43708234616314601</v>
      </c>
      <c r="F345" s="10"/>
      <c r="G345" s="7">
        <f t="shared" si="57"/>
        <v>-1.4744776553016887</v>
      </c>
      <c r="H345" s="7">
        <f t="shared" si="58"/>
        <v>1.4744776553016887</v>
      </c>
      <c r="I345" s="7">
        <f t="shared" si="59"/>
        <v>55.854633302378893</v>
      </c>
      <c r="J345" s="8">
        <f t="shared" si="60"/>
        <v>0</v>
      </c>
      <c r="K345" s="8">
        <f t="shared" si="61"/>
        <v>0</v>
      </c>
      <c r="L345" s="8">
        <f t="shared" si="62"/>
        <v>0</v>
      </c>
      <c r="M345" s="8">
        <f t="shared" si="63"/>
        <v>325.85463330237889</v>
      </c>
      <c r="N345" s="9">
        <f t="shared" si="64"/>
        <v>325.85463330237889</v>
      </c>
      <c r="O345" s="10"/>
    </row>
    <row r="346" spans="1:15">
      <c r="A346" s="49">
        <f t="shared" si="65"/>
        <v>44903</v>
      </c>
      <c r="B346" s="36">
        <v>277.387319117961</v>
      </c>
      <c r="C346" s="31">
        <v>0.28166315569524175</v>
      </c>
      <c r="D346" s="7">
        <f t="shared" si="55"/>
        <v>3.6215153916501347E-2</v>
      </c>
      <c r="E346" s="7">
        <f t="shared" si="56"/>
        <v>-0.27932525110166129</v>
      </c>
      <c r="F346" s="10"/>
      <c r="G346" s="7">
        <f t="shared" si="57"/>
        <v>-0.12965227373346469</v>
      </c>
      <c r="H346" s="7">
        <f t="shared" si="58"/>
        <v>0.12965227373346469</v>
      </c>
      <c r="I346" s="7">
        <f t="shared" si="59"/>
        <v>7.3873191179609687</v>
      </c>
      <c r="J346" s="8">
        <f t="shared" si="60"/>
        <v>0</v>
      </c>
      <c r="K346" s="8">
        <f t="shared" si="61"/>
        <v>0</v>
      </c>
      <c r="L346" s="8">
        <f t="shared" si="62"/>
        <v>0</v>
      </c>
      <c r="M346" s="8">
        <f t="shared" si="63"/>
        <v>277.38731911796094</v>
      </c>
      <c r="N346" s="9">
        <f t="shared" si="64"/>
        <v>277.38731911796094</v>
      </c>
      <c r="O346" s="10"/>
    </row>
    <row r="347" spans="1:15">
      <c r="A347" s="49">
        <f t="shared" si="65"/>
        <v>44904</v>
      </c>
      <c r="B347" s="36">
        <v>305.76319683902517</v>
      </c>
      <c r="C347" s="31">
        <v>0.44643290465406454</v>
      </c>
      <c r="D347" s="7">
        <f t="shared" si="55"/>
        <v>0.26091171936476854</v>
      </c>
      <c r="E347" s="7">
        <f t="shared" si="56"/>
        <v>-0.36225324436916412</v>
      </c>
      <c r="F347" s="10"/>
      <c r="G347" s="7">
        <f t="shared" si="57"/>
        <v>-0.72024674290806157</v>
      </c>
      <c r="H347" s="7">
        <f t="shared" si="58"/>
        <v>0.72024674290806157</v>
      </c>
      <c r="I347" s="7">
        <f t="shared" si="59"/>
        <v>35.763196839025163</v>
      </c>
      <c r="J347" s="8">
        <f t="shared" si="60"/>
        <v>0</v>
      </c>
      <c r="K347" s="8">
        <f t="shared" si="61"/>
        <v>0</v>
      </c>
      <c r="L347" s="8">
        <f t="shared" si="62"/>
        <v>0</v>
      </c>
      <c r="M347" s="8">
        <f t="shared" si="63"/>
        <v>305.76319683902517</v>
      </c>
      <c r="N347" s="9">
        <f t="shared" si="64"/>
        <v>305.76319683902517</v>
      </c>
      <c r="O347" s="10"/>
    </row>
    <row r="348" spans="1:15">
      <c r="A348" s="49">
        <f t="shared" si="65"/>
        <v>44905</v>
      </c>
      <c r="B348" s="36">
        <v>206.57171914062621</v>
      </c>
      <c r="C348" s="31">
        <v>0.70005178589962114</v>
      </c>
      <c r="D348" s="7">
        <f t="shared" si="55"/>
        <v>-0.62610891343021513</v>
      </c>
      <c r="E348" s="7">
        <f t="shared" si="56"/>
        <v>-0.31314554358075153</v>
      </c>
      <c r="F348" s="10"/>
      <c r="G348" s="7">
        <f t="shared" si="57"/>
        <v>1.999418245812459</v>
      </c>
      <c r="H348" s="7">
        <f t="shared" si="58"/>
        <v>1.999418245812459</v>
      </c>
      <c r="I348" s="7">
        <f t="shared" si="59"/>
        <v>63.428280859373793</v>
      </c>
      <c r="J348" s="8">
        <f t="shared" si="60"/>
        <v>0</v>
      </c>
      <c r="K348" s="8">
        <f t="shared" si="61"/>
        <v>0</v>
      </c>
      <c r="L348" s="8">
        <f t="shared" si="62"/>
        <v>206.57171914062621</v>
      </c>
      <c r="M348" s="8">
        <f t="shared" si="63"/>
        <v>0</v>
      </c>
      <c r="N348" s="9">
        <f t="shared" si="64"/>
        <v>206.57171914062621</v>
      </c>
      <c r="O348" s="10"/>
    </row>
    <row r="349" spans="1:15">
      <c r="A349" s="49">
        <f t="shared" si="65"/>
        <v>44906</v>
      </c>
      <c r="B349" s="36">
        <v>15.084019988919124</v>
      </c>
      <c r="C349" s="31">
        <v>0.67448738465641644</v>
      </c>
      <c r="D349" s="7">
        <f t="shared" si="55"/>
        <v>0.65124808978360849</v>
      </c>
      <c r="E349" s="7">
        <f t="shared" si="56"/>
        <v>0.17552537598265863</v>
      </c>
      <c r="F349" s="10"/>
      <c r="G349" s="7">
        <f t="shared" si="57"/>
        <v>3.7102788479310811</v>
      </c>
      <c r="H349" s="7">
        <f t="shared" si="58"/>
        <v>3.7102788479310811</v>
      </c>
      <c r="I349" s="7">
        <f t="shared" si="59"/>
        <v>74.915980011080876</v>
      </c>
      <c r="J349" s="8">
        <f t="shared" si="60"/>
        <v>15.084019988919124</v>
      </c>
      <c r="K349" s="8">
        <f t="shared" si="61"/>
        <v>0</v>
      </c>
      <c r="L349" s="8">
        <f t="shared" si="62"/>
        <v>0</v>
      </c>
      <c r="M349" s="8">
        <f t="shared" si="63"/>
        <v>0</v>
      </c>
      <c r="N349" s="9">
        <f t="shared" si="64"/>
        <v>15.084019988919124</v>
      </c>
      <c r="O349" s="10"/>
    </row>
    <row r="350" spans="1:15">
      <c r="A350" s="49">
        <f t="shared" si="65"/>
        <v>44907</v>
      </c>
      <c r="B350" s="36">
        <v>17.232411477005869</v>
      </c>
      <c r="C350" s="31">
        <v>0.51601383304999826</v>
      </c>
      <c r="D350" s="7">
        <f t="shared" si="55"/>
        <v>0.49285045253938287</v>
      </c>
      <c r="E350" s="7">
        <f t="shared" si="56"/>
        <v>0.15286826789977373</v>
      </c>
      <c r="F350" s="10"/>
      <c r="G350" s="7">
        <f t="shared" si="57"/>
        <v>3.2240206506592619</v>
      </c>
      <c r="H350" s="7">
        <f t="shared" si="58"/>
        <v>3.2240206506592619</v>
      </c>
      <c r="I350" s="7">
        <f t="shared" si="59"/>
        <v>72.767588522994131</v>
      </c>
      <c r="J350" s="8">
        <f t="shared" si="60"/>
        <v>17.232411477005869</v>
      </c>
      <c r="K350" s="8">
        <f t="shared" si="61"/>
        <v>0</v>
      </c>
      <c r="L350" s="8">
        <f t="shared" si="62"/>
        <v>0</v>
      </c>
      <c r="M350" s="8">
        <f t="shared" si="63"/>
        <v>0</v>
      </c>
      <c r="N350" s="9">
        <f t="shared" si="64"/>
        <v>17.232411477005869</v>
      </c>
      <c r="O350" s="10"/>
    </row>
    <row r="351" spans="1:15">
      <c r="A351" s="49">
        <f t="shared" si="65"/>
        <v>44908</v>
      </c>
      <c r="B351" s="36">
        <v>28.152132978211604</v>
      </c>
      <c r="C351" s="31">
        <v>1.6793547401966835</v>
      </c>
      <c r="D351" s="7">
        <f t="shared" si="55"/>
        <v>1.4806835997125749</v>
      </c>
      <c r="E351" s="7">
        <f t="shared" si="56"/>
        <v>0.79234362555855897</v>
      </c>
      <c r="F351" s="10"/>
      <c r="G351" s="7">
        <f t="shared" si="57"/>
        <v>1.8687392085331334</v>
      </c>
      <c r="H351" s="7">
        <f t="shared" si="58"/>
        <v>1.8687392085331334</v>
      </c>
      <c r="I351" s="7">
        <f t="shared" si="59"/>
        <v>61.847867021788396</v>
      </c>
      <c r="J351" s="8">
        <f t="shared" si="60"/>
        <v>28.152132978211604</v>
      </c>
      <c r="K351" s="8">
        <f t="shared" si="61"/>
        <v>0</v>
      </c>
      <c r="L351" s="8">
        <f t="shared" si="62"/>
        <v>0</v>
      </c>
      <c r="M351" s="8">
        <f t="shared" si="63"/>
        <v>0</v>
      </c>
      <c r="N351" s="9">
        <f t="shared" si="64"/>
        <v>28.152132978211604</v>
      </c>
      <c r="O351" s="10"/>
    </row>
    <row r="352" spans="1:15">
      <c r="A352" s="49">
        <f t="shared" si="65"/>
        <v>44909</v>
      </c>
      <c r="B352" s="36">
        <v>353.6766079004073</v>
      </c>
      <c r="C352" s="31">
        <v>1.7248468764417957</v>
      </c>
      <c r="D352" s="7">
        <f t="shared" si="55"/>
        <v>1.7143530313431188</v>
      </c>
      <c r="E352" s="7">
        <f t="shared" si="56"/>
        <v>-0.18997481700393479</v>
      </c>
      <c r="F352" s="10"/>
      <c r="G352" s="7">
        <f t="shared" si="57"/>
        <v>-9.0241067652014681</v>
      </c>
      <c r="H352" s="7">
        <f t="shared" si="58"/>
        <v>9.0241067652014681</v>
      </c>
      <c r="I352" s="7">
        <f t="shared" si="59"/>
        <v>83.676607900407319</v>
      </c>
      <c r="J352" s="8">
        <f t="shared" si="60"/>
        <v>0</v>
      </c>
      <c r="K352" s="8">
        <f t="shared" si="61"/>
        <v>0</v>
      </c>
      <c r="L352" s="8">
        <f t="shared" si="62"/>
        <v>0</v>
      </c>
      <c r="M352" s="8">
        <f t="shared" si="63"/>
        <v>353.6766079004073</v>
      </c>
      <c r="N352" s="9">
        <f t="shared" si="64"/>
        <v>353.6766079004073</v>
      </c>
      <c r="O352" s="10"/>
    </row>
    <row r="353" spans="1:15">
      <c r="A353" s="49">
        <f t="shared" si="65"/>
        <v>44910</v>
      </c>
      <c r="B353" s="36">
        <v>343.28070289752134</v>
      </c>
      <c r="C353" s="31">
        <v>0.99615318149427012</v>
      </c>
      <c r="D353" s="7">
        <f t="shared" si="55"/>
        <v>0.95404146129695067</v>
      </c>
      <c r="E353" s="7">
        <f t="shared" si="56"/>
        <v>-0.28657643156326595</v>
      </c>
      <c r="F353" s="10"/>
      <c r="G353" s="7">
        <f t="shared" si="57"/>
        <v>-3.3290995218716444</v>
      </c>
      <c r="H353" s="7">
        <f t="shared" si="58"/>
        <v>3.3290995218716444</v>
      </c>
      <c r="I353" s="7">
        <f t="shared" si="59"/>
        <v>73.280702897521323</v>
      </c>
      <c r="J353" s="8">
        <f t="shared" si="60"/>
        <v>0</v>
      </c>
      <c r="K353" s="8">
        <f t="shared" si="61"/>
        <v>0</v>
      </c>
      <c r="L353" s="8">
        <f t="shared" si="62"/>
        <v>0</v>
      </c>
      <c r="M353" s="8">
        <f t="shared" si="63"/>
        <v>343.28070289752134</v>
      </c>
      <c r="N353" s="9">
        <f t="shared" si="64"/>
        <v>343.28070289752134</v>
      </c>
      <c r="O353" s="10"/>
    </row>
    <row r="354" spans="1:15">
      <c r="A354" s="49">
        <f t="shared" si="65"/>
        <v>44911</v>
      </c>
      <c r="B354" s="36">
        <v>239.05955680184695</v>
      </c>
      <c r="C354" s="31">
        <v>0.41045940043989992</v>
      </c>
      <c r="D354" s="7">
        <f t="shared" si="55"/>
        <v>-0.21103638880349662</v>
      </c>
      <c r="E354" s="7">
        <f t="shared" si="56"/>
        <v>-0.35205193084296743</v>
      </c>
      <c r="F354" s="10"/>
      <c r="G354" s="7">
        <f t="shared" si="57"/>
        <v>0.59944675860229635</v>
      </c>
      <c r="H354" s="7">
        <f t="shared" si="58"/>
        <v>0.59944675860229635</v>
      </c>
      <c r="I354" s="7">
        <f t="shared" si="59"/>
        <v>30.940443198153051</v>
      </c>
      <c r="J354" s="8">
        <f t="shared" si="60"/>
        <v>0</v>
      </c>
      <c r="K354" s="8">
        <f t="shared" si="61"/>
        <v>0</v>
      </c>
      <c r="L354" s="8">
        <f t="shared" si="62"/>
        <v>239.05955680184695</v>
      </c>
      <c r="M354" s="8">
        <f t="shared" si="63"/>
        <v>0</v>
      </c>
      <c r="N354" s="9">
        <f t="shared" si="64"/>
        <v>239.05955680184695</v>
      </c>
      <c r="O354" s="10"/>
    </row>
    <row r="355" spans="1:15">
      <c r="A355" s="49">
        <f t="shared" si="65"/>
        <v>44912</v>
      </c>
      <c r="B355" s="36">
        <v>177.10900726931573</v>
      </c>
      <c r="C355" s="31">
        <v>0.39269454810409532</v>
      </c>
      <c r="D355" s="7">
        <f t="shared" si="55"/>
        <v>-0.39219476511749346</v>
      </c>
      <c r="E355" s="7">
        <f t="shared" si="56"/>
        <v>1.9805916416913521E-2</v>
      </c>
      <c r="F355" s="10"/>
      <c r="G355" s="7">
        <f t="shared" si="57"/>
        <v>-19.80189943559358</v>
      </c>
      <c r="H355" s="7">
        <f t="shared" si="58"/>
        <v>19.80189943559358</v>
      </c>
      <c r="I355" s="7">
        <f t="shared" si="59"/>
        <v>87.109007269315725</v>
      </c>
      <c r="J355" s="8">
        <f t="shared" si="60"/>
        <v>0</v>
      </c>
      <c r="K355" s="8">
        <f t="shared" si="61"/>
        <v>177.10900726931573</v>
      </c>
      <c r="L355" s="8">
        <f t="shared" si="62"/>
        <v>0</v>
      </c>
      <c r="M355" s="8">
        <f t="shared" si="63"/>
        <v>0</v>
      </c>
      <c r="N355" s="9">
        <f t="shared" si="64"/>
        <v>177.10900726931573</v>
      </c>
      <c r="O355" s="10"/>
    </row>
    <row r="356" spans="1:15">
      <c r="A356" s="49">
        <f t="shared" si="65"/>
        <v>44913</v>
      </c>
      <c r="B356" s="36">
        <v>131.5359107434013</v>
      </c>
      <c r="C356" s="31">
        <v>1.2885385201248971</v>
      </c>
      <c r="D356" s="7">
        <f t="shared" si="55"/>
        <v>-0.85441614921453168</v>
      </c>
      <c r="E356" s="7">
        <f t="shared" si="56"/>
        <v>0.96452297111425556</v>
      </c>
      <c r="F356" s="10"/>
      <c r="G356" s="7">
        <f t="shared" si="57"/>
        <v>-0.88584323526009545</v>
      </c>
      <c r="H356" s="7">
        <f t="shared" si="58"/>
        <v>0.88584323526009545</v>
      </c>
      <c r="I356" s="7">
        <f t="shared" si="59"/>
        <v>41.535910743401296</v>
      </c>
      <c r="J356" s="8">
        <f t="shared" si="60"/>
        <v>0</v>
      </c>
      <c r="K356" s="8">
        <f t="shared" si="61"/>
        <v>131.5359107434013</v>
      </c>
      <c r="L356" s="8">
        <f t="shared" si="62"/>
        <v>0</v>
      </c>
      <c r="M356" s="8">
        <f t="shared" si="63"/>
        <v>0</v>
      </c>
      <c r="N356" s="9">
        <f t="shared" si="64"/>
        <v>131.5359107434013</v>
      </c>
      <c r="O356" s="10"/>
    </row>
    <row r="357" spans="1:15">
      <c r="A357" s="49">
        <f t="shared" si="65"/>
        <v>44914</v>
      </c>
      <c r="B357" s="36">
        <v>200.36969642602753</v>
      </c>
      <c r="C357" s="31">
        <v>4.4442804937587779</v>
      </c>
      <c r="D357" s="7">
        <f t="shared" si="55"/>
        <v>-4.1663628224312212</v>
      </c>
      <c r="E357" s="7">
        <f t="shared" si="56"/>
        <v>-1.5469485896653825</v>
      </c>
      <c r="F357" s="10"/>
      <c r="G357" s="7">
        <f t="shared" si="57"/>
        <v>2.6932781414102709</v>
      </c>
      <c r="H357" s="7">
        <f t="shared" si="58"/>
        <v>2.6932781414102709</v>
      </c>
      <c r="I357" s="7">
        <f t="shared" si="59"/>
        <v>69.630303573972469</v>
      </c>
      <c r="J357" s="8">
        <f t="shared" si="60"/>
        <v>0</v>
      </c>
      <c r="K357" s="8">
        <f t="shared" si="61"/>
        <v>0</v>
      </c>
      <c r="L357" s="8">
        <f t="shared" si="62"/>
        <v>200.36969642602753</v>
      </c>
      <c r="M357" s="8">
        <f t="shared" si="63"/>
        <v>0</v>
      </c>
      <c r="N357" s="9">
        <f t="shared" si="64"/>
        <v>200.36969642602753</v>
      </c>
      <c r="O357" s="10"/>
    </row>
    <row r="358" spans="1:15">
      <c r="A358" s="49">
        <f t="shared" si="65"/>
        <v>44915</v>
      </c>
      <c r="B358" s="36">
        <v>214.4582646504019</v>
      </c>
      <c r="C358" s="31">
        <v>2.1414257469074496</v>
      </c>
      <c r="D358" s="7">
        <f t="shared" si="55"/>
        <v>-1.76568808277574</v>
      </c>
      <c r="E358" s="7">
        <f t="shared" si="56"/>
        <v>-1.2116310593005861</v>
      </c>
      <c r="F358" s="10"/>
      <c r="G358" s="7">
        <f t="shared" si="57"/>
        <v>1.4572819582513701</v>
      </c>
      <c r="H358" s="7">
        <f t="shared" si="58"/>
        <v>1.4572819582513701</v>
      </c>
      <c r="I358" s="7">
        <f t="shared" si="59"/>
        <v>55.541735349598106</v>
      </c>
      <c r="J358" s="8">
        <f t="shared" si="60"/>
        <v>0</v>
      </c>
      <c r="K358" s="8">
        <f t="shared" si="61"/>
        <v>0</v>
      </c>
      <c r="L358" s="8">
        <f t="shared" si="62"/>
        <v>214.4582646504019</v>
      </c>
      <c r="M358" s="8">
        <f t="shared" si="63"/>
        <v>0</v>
      </c>
      <c r="N358" s="9">
        <f t="shared" si="64"/>
        <v>214.4582646504019</v>
      </c>
      <c r="O358" s="10"/>
    </row>
    <row r="359" spans="1:15">
      <c r="A359" s="49">
        <f t="shared" si="65"/>
        <v>44916</v>
      </c>
      <c r="B359" s="36">
        <v>217.31716330128205</v>
      </c>
      <c r="C359" s="31">
        <v>1.8690553706999453</v>
      </c>
      <c r="D359" s="7">
        <f t="shared" si="55"/>
        <v>-1.4864446299290002</v>
      </c>
      <c r="E359" s="7">
        <f t="shared" si="56"/>
        <v>-1.1330711985120565</v>
      </c>
      <c r="F359" s="10"/>
      <c r="G359" s="7">
        <f t="shared" si="57"/>
        <v>1.3118722211640292</v>
      </c>
      <c r="H359" s="7">
        <f t="shared" si="58"/>
        <v>1.3118722211640292</v>
      </c>
      <c r="I359" s="7">
        <f t="shared" si="59"/>
        <v>52.682836698717956</v>
      </c>
      <c r="J359" s="8">
        <f t="shared" si="60"/>
        <v>0</v>
      </c>
      <c r="K359" s="8">
        <f t="shared" si="61"/>
        <v>0</v>
      </c>
      <c r="L359" s="8">
        <f t="shared" si="62"/>
        <v>217.31716330128205</v>
      </c>
      <c r="M359" s="8">
        <f t="shared" si="63"/>
        <v>0</v>
      </c>
      <c r="N359" s="9">
        <f t="shared" si="64"/>
        <v>217.31716330128205</v>
      </c>
      <c r="O359" s="10"/>
    </row>
    <row r="360" spans="1:15">
      <c r="A360" s="49">
        <f t="shared" si="65"/>
        <v>44917</v>
      </c>
      <c r="B360" s="36">
        <v>224.63198426394933</v>
      </c>
      <c r="C360" s="31">
        <v>2.0820679127523523</v>
      </c>
      <c r="D360" s="7">
        <f t="shared" si="55"/>
        <v>-1.4816702580373771</v>
      </c>
      <c r="E360" s="7">
        <f t="shared" si="56"/>
        <v>-1.4627576831999172</v>
      </c>
      <c r="F360" s="10"/>
      <c r="G360" s="7">
        <f t="shared" si="57"/>
        <v>1.0129293970249993</v>
      </c>
      <c r="H360" s="7">
        <f t="shared" si="58"/>
        <v>1.0129293970249993</v>
      </c>
      <c r="I360" s="7">
        <f t="shared" si="59"/>
        <v>45.368015736050687</v>
      </c>
      <c r="J360" s="8">
        <f t="shared" si="60"/>
        <v>0</v>
      </c>
      <c r="K360" s="8">
        <f t="shared" si="61"/>
        <v>0</v>
      </c>
      <c r="L360" s="8">
        <f t="shared" si="62"/>
        <v>224.63198426394931</v>
      </c>
      <c r="M360" s="8">
        <f t="shared" si="63"/>
        <v>0</v>
      </c>
      <c r="N360" s="9">
        <f t="shared" si="64"/>
        <v>224.63198426394931</v>
      </c>
      <c r="O360" s="10"/>
    </row>
    <row r="361" spans="1:15">
      <c r="A361" s="49">
        <f t="shared" si="65"/>
        <v>44918</v>
      </c>
      <c r="B361" s="36">
        <v>223.62691761589588</v>
      </c>
      <c r="C361" s="31">
        <v>1.6460730180575203</v>
      </c>
      <c r="D361" s="7">
        <f t="shared" si="55"/>
        <v>-1.1915063287510868</v>
      </c>
      <c r="E361" s="7">
        <f t="shared" si="56"/>
        <v>-1.1357240198759118</v>
      </c>
      <c r="F361" s="10"/>
      <c r="G361" s="7">
        <f t="shared" si="57"/>
        <v>1.0491160774087263</v>
      </c>
      <c r="H361" s="7">
        <f t="shared" si="58"/>
        <v>1.0491160774087263</v>
      </c>
      <c r="I361" s="7">
        <f t="shared" si="59"/>
        <v>46.373082384104137</v>
      </c>
      <c r="J361" s="8">
        <f t="shared" si="60"/>
        <v>0</v>
      </c>
      <c r="K361" s="8">
        <f t="shared" si="61"/>
        <v>0</v>
      </c>
      <c r="L361" s="8">
        <f t="shared" si="62"/>
        <v>223.62691761589588</v>
      </c>
      <c r="M361" s="8">
        <f t="shared" si="63"/>
        <v>0</v>
      </c>
      <c r="N361" s="9">
        <f t="shared" si="64"/>
        <v>223.62691761589588</v>
      </c>
      <c r="O361" s="10"/>
    </row>
    <row r="362" spans="1:15">
      <c r="A362" s="49">
        <f t="shared" si="65"/>
        <v>44919</v>
      </c>
      <c r="B362" s="36">
        <v>206.47456916061125</v>
      </c>
      <c r="C362" s="31">
        <v>1.9962098466591101</v>
      </c>
      <c r="D362" s="7">
        <f t="shared" si="55"/>
        <v>-1.7868719496102823</v>
      </c>
      <c r="E362" s="7">
        <f t="shared" si="56"/>
        <v>-0.8899114492997251</v>
      </c>
      <c r="F362" s="10"/>
      <c r="G362" s="7">
        <f t="shared" si="57"/>
        <v>2.0079210701428543</v>
      </c>
      <c r="H362" s="7">
        <f t="shared" si="58"/>
        <v>2.0079210701428543</v>
      </c>
      <c r="I362" s="7">
        <f t="shared" si="59"/>
        <v>63.525430839388768</v>
      </c>
      <c r="J362" s="8">
        <f t="shared" si="60"/>
        <v>0</v>
      </c>
      <c r="K362" s="8">
        <f t="shared" si="61"/>
        <v>0</v>
      </c>
      <c r="L362" s="8">
        <f t="shared" si="62"/>
        <v>206.47456916061122</v>
      </c>
      <c r="M362" s="8">
        <f t="shared" si="63"/>
        <v>0</v>
      </c>
      <c r="N362" s="9">
        <f t="shared" si="64"/>
        <v>206.47456916061122</v>
      </c>
      <c r="O362" s="10"/>
    </row>
    <row r="363" spans="1:15">
      <c r="A363" s="49">
        <f t="shared" si="65"/>
        <v>44920</v>
      </c>
      <c r="B363" s="36">
        <v>199.8920307570429</v>
      </c>
      <c r="C363" s="31">
        <v>2.4748557403940641</v>
      </c>
      <c r="D363" s="7">
        <f t="shared" si="55"/>
        <v>-2.3271946139134148</v>
      </c>
      <c r="E363" s="7">
        <f t="shared" si="56"/>
        <v>-0.8420666035022667</v>
      </c>
      <c r="F363" s="10"/>
      <c r="G363" s="7">
        <f t="shared" si="57"/>
        <v>2.7636704795491278</v>
      </c>
      <c r="H363" s="7">
        <f t="shared" si="58"/>
        <v>2.7636704795491278</v>
      </c>
      <c r="I363" s="7">
        <f t="shared" si="59"/>
        <v>70.107969242957111</v>
      </c>
      <c r="J363" s="8">
        <f t="shared" si="60"/>
        <v>0</v>
      </c>
      <c r="K363" s="8">
        <f t="shared" si="61"/>
        <v>0</v>
      </c>
      <c r="L363" s="8">
        <f t="shared" si="62"/>
        <v>199.8920307570429</v>
      </c>
      <c r="M363" s="8">
        <f t="shared" si="63"/>
        <v>0</v>
      </c>
      <c r="N363" s="9">
        <f t="shared" si="64"/>
        <v>199.8920307570429</v>
      </c>
      <c r="O363" s="10"/>
    </row>
    <row r="364" spans="1:15">
      <c r="A364" s="49">
        <f t="shared" si="65"/>
        <v>44921</v>
      </c>
      <c r="B364" s="36">
        <v>231.00261280719218</v>
      </c>
      <c r="C364" s="31">
        <v>2.6569264497676777</v>
      </c>
      <c r="D364" s="7">
        <f t="shared" si="55"/>
        <v>-1.671963830531604</v>
      </c>
      <c r="E364" s="7">
        <f t="shared" si="56"/>
        <v>-2.0648959075142654</v>
      </c>
      <c r="F364" s="10"/>
      <c r="G364" s="7">
        <f t="shared" si="57"/>
        <v>0.80970853031731005</v>
      </c>
      <c r="H364" s="7">
        <f t="shared" si="58"/>
        <v>0.80970853031731005</v>
      </c>
      <c r="I364" s="7">
        <f t="shared" si="59"/>
        <v>38.997387192807821</v>
      </c>
      <c r="J364" s="8">
        <f t="shared" si="60"/>
        <v>0</v>
      </c>
      <c r="K364" s="8">
        <f t="shared" si="61"/>
        <v>0</v>
      </c>
      <c r="L364" s="8">
        <f t="shared" si="62"/>
        <v>231.00261280719218</v>
      </c>
      <c r="M364" s="8">
        <f t="shared" si="63"/>
        <v>0</v>
      </c>
      <c r="N364" s="9">
        <f t="shared" si="64"/>
        <v>231.00261280719218</v>
      </c>
      <c r="O364" s="10"/>
    </row>
    <row r="365" spans="1:15">
      <c r="A365" s="49">
        <f t="shared" si="65"/>
        <v>44922</v>
      </c>
      <c r="B365" s="36">
        <v>209.43452016566647</v>
      </c>
      <c r="C365" s="31">
        <v>2.8957277871635023</v>
      </c>
      <c r="D365" s="7">
        <f t="shared" si="55"/>
        <v>-2.5219411290331286</v>
      </c>
      <c r="E365" s="7">
        <f t="shared" si="56"/>
        <v>-1.423043344048923</v>
      </c>
      <c r="F365" s="10"/>
      <c r="G365" s="7">
        <f t="shared" si="57"/>
        <v>1.7722166647837725</v>
      </c>
      <c r="H365" s="7">
        <f t="shared" si="58"/>
        <v>1.7722166647837725</v>
      </c>
      <c r="I365" s="7">
        <f t="shared" si="59"/>
        <v>60.565479834333537</v>
      </c>
      <c r="J365" s="8">
        <f t="shared" si="60"/>
        <v>0</v>
      </c>
      <c r="K365" s="8">
        <f t="shared" si="61"/>
        <v>0</v>
      </c>
      <c r="L365" s="8">
        <f t="shared" si="62"/>
        <v>209.43452016566647</v>
      </c>
      <c r="M365" s="8">
        <f t="shared" si="63"/>
        <v>0</v>
      </c>
      <c r="N365" s="9">
        <f t="shared" si="64"/>
        <v>209.43452016566647</v>
      </c>
      <c r="O365" s="10"/>
    </row>
    <row r="366" spans="1:15">
      <c r="A366" s="49">
        <f t="shared" si="65"/>
        <v>44923</v>
      </c>
      <c r="B366" s="36">
        <v>212.46913443087448</v>
      </c>
      <c r="C366" s="31">
        <v>4.7240639691078385</v>
      </c>
      <c r="D366" s="7">
        <f t="shared" si="55"/>
        <v>-3.9856019262307933</v>
      </c>
      <c r="E366" s="7">
        <f t="shared" si="56"/>
        <v>-2.5360910216016093</v>
      </c>
      <c r="F366" s="10"/>
      <c r="G366" s="7">
        <f t="shared" si="57"/>
        <v>1.5715531864916186</v>
      </c>
      <c r="H366" s="7">
        <f t="shared" si="58"/>
        <v>1.5715531864916186</v>
      </c>
      <c r="I366" s="7">
        <f t="shared" si="59"/>
        <v>57.530865569125531</v>
      </c>
      <c r="J366" s="8">
        <f t="shared" si="60"/>
        <v>0</v>
      </c>
      <c r="K366" s="8">
        <f t="shared" si="61"/>
        <v>0</v>
      </c>
      <c r="L366" s="8">
        <f t="shared" si="62"/>
        <v>212.46913443087448</v>
      </c>
      <c r="M366" s="8">
        <f t="shared" si="63"/>
        <v>0</v>
      </c>
      <c r="N366" s="9">
        <f t="shared" si="64"/>
        <v>212.46913443087448</v>
      </c>
      <c r="O366" s="10"/>
    </row>
    <row r="367" spans="1:15">
      <c r="A367" s="49">
        <f t="shared" si="65"/>
        <v>44924</v>
      </c>
      <c r="B367" s="36">
        <v>223.50311709293382</v>
      </c>
      <c r="C367" s="31">
        <v>4.4457338237198671</v>
      </c>
      <c r="D367" s="7">
        <f t="shared" si="55"/>
        <v>-3.2246548833569513</v>
      </c>
      <c r="E367" s="7">
        <f t="shared" si="56"/>
        <v>-3.0604166570271176</v>
      </c>
      <c r="F367" s="10"/>
      <c r="G367" s="7">
        <f t="shared" si="57"/>
        <v>1.0536653157839542</v>
      </c>
      <c r="H367" s="7">
        <f t="shared" si="58"/>
        <v>1.0536653157839542</v>
      </c>
      <c r="I367" s="7">
        <f t="shared" si="59"/>
        <v>46.496882907066187</v>
      </c>
      <c r="J367" s="8">
        <f t="shared" si="60"/>
        <v>0</v>
      </c>
      <c r="K367" s="8">
        <f t="shared" si="61"/>
        <v>0</v>
      </c>
      <c r="L367" s="8">
        <f t="shared" si="62"/>
        <v>223.50311709293382</v>
      </c>
      <c r="M367" s="8">
        <f t="shared" si="63"/>
        <v>0</v>
      </c>
      <c r="N367" s="9">
        <f t="shared" si="64"/>
        <v>223.50311709293382</v>
      </c>
      <c r="O367" s="10"/>
    </row>
    <row r="368" spans="1:15">
      <c r="A368" s="49">
        <f t="shared" si="65"/>
        <v>44925</v>
      </c>
      <c r="B368" s="36">
        <v>202.9183118977366</v>
      </c>
      <c r="C368" s="31">
        <v>3.9993071979891806</v>
      </c>
      <c r="D368" s="7">
        <f t="shared" si="55"/>
        <v>-3.6836058605883899</v>
      </c>
      <c r="E368" s="7">
        <f t="shared" si="56"/>
        <v>-1.5574035853711587</v>
      </c>
      <c r="F368" s="10"/>
      <c r="G368" s="7">
        <f t="shared" si="57"/>
        <v>2.3652224093926923</v>
      </c>
      <c r="H368" s="7">
        <f t="shared" si="58"/>
        <v>2.3652224093926923</v>
      </c>
      <c r="I368" s="7">
        <f t="shared" si="59"/>
        <v>67.081688102263399</v>
      </c>
      <c r="J368" s="8">
        <f t="shared" si="60"/>
        <v>0</v>
      </c>
      <c r="K368" s="8">
        <f t="shared" si="61"/>
        <v>0</v>
      </c>
      <c r="L368" s="8">
        <f t="shared" si="62"/>
        <v>202.9183118977366</v>
      </c>
      <c r="M368" s="8">
        <f t="shared" si="63"/>
        <v>0</v>
      </c>
      <c r="N368" s="9">
        <f t="shared" si="64"/>
        <v>202.9183118977366</v>
      </c>
      <c r="O368" s="10"/>
    </row>
    <row r="369" spans="1:15">
      <c r="A369" s="49">
        <f t="shared" si="65"/>
        <v>44926</v>
      </c>
      <c r="B369" s="36">
        <v>212.73226365040784</v>
      </c>
      <c r="C369" s="31">
        <v>4.9450387391908812</v>
      </c>
      <c r="D369" s="7">
        <f t="shared" si="55"/>
        <v>-4.1597984110898611</v>
      </c>
      <c r="E369" s="7">
        <f t="shared" si="56"/>
        <v>-2.6738521483419389</v>
      </c>
      <c r="F369" s="10"/>
      <c r="G369" s="7">
        <f t="shared" si="57"/>
        <v>1.5557323966732268</v>
      </c>
      <c r="H369" s="7">
        <f t="shared" si="58"/>
        <v>1.5557323966732268</v>
      </c>
      <c r="I369" s="7">
        <f t="shared" si="59"/>
        <v>57.267736349592155</v>
      </c>
      <c r="J369" s="8">
        <f t="shared" si="60"/>
        <v>0</v>
      </c>
      <c r="K369" s="8">
        <f t="shared" si="61"/>
        <v>0</v>
      </c>
      <c r="L369" s="8">
        <f t="shared" si="62"/>
        <v>212.73226365040784</v>
      </c>
      <c r="M369" s="8">
        <f t="shared" si="63"/>
        <v>0</v>
      </c>
      <c r="N369" s="9">
        <f t="shared" si="64"/>
        <v>212.73226365040784</v>
      </c>
      <c r="O369" s="10"/>
    </row>
    <row r="370" spans="1:15">
      <c r="A370" s="49"/>
      <c r="B370" s="36"/>
      <c r="C370" s="31"/>
      <c r="D370" s="7"/>
      <c r="E370" s="7"/>
      <c r="F370" s="10"/>
      <c r="G370" s="7"/>
      <c r="H370" s="7"/>
      <c r="I370" s="7"/>
      <c r="J370" s="8"/>
      <c r="K370" s="8"/>
      <c r="L370" s="8"/>
      <c r="M370" s="8"/>
      <c r="N370" s="9"/>
      <c r="O370" s="10"/>
    </row>
    <row r="371" spans="1:15" ht="18.75" customHeight="1">
      <c r="B371" s="10">
        <v>332.938025712892</v>
      </c>
      <c r="C371" s="10">
        <v>1.5680416666666666</v>
      </c>
      <c r="D371" s="27">
        <f>SUM(D5:D370)</f>
        <v>-172.77401053744035</v>
      </c>
      <c r="E371" s="27">
        <f>SUM(E5:E370)</f>
        <v>-197.54595884363337</v>
      </c>
      <c r="F371" s="10"/>
      <c r="G371" s="7">
        <f t="shared" ref="G371" si="66">D371/E371</f>
        <v>0.87460159422546757</v>
      </c>
      <c r="H371" s="7">
        <f t="shared" ref="H371" si="67">IF(G371&lt;0,-1*G371,G371)</f>
        <v>0.87460159422546757</v>
      </c>
      <c r="I371" s="7">
        <f t="shared" ref="I371" si="68">ATAN(H371)*180/PI()</f>
        <v>41.172994063763163</v>
      </c>
      <c r="J371" s="8">
        <f t="shared" ref="J371" si="69">IF(AND(D371&gt;0,E371&gt;0),90-I371,0)</f>
        <v>0</v>
      </c>
      <c r="K371" s="8">
        <f t="shared" ref="K371" si="70">IF(AND(D371&lt;0,E371&gt;0),90+I371,0)</f>
        <v>0</v>
      </c>
      <c r="L371" s="8">
        <f t="shared" ref="L371" si="71">IF(AND(D371&lt;0,E371&lt;0),270-I371,0)</f>
        <v>228.82700593623684</v>
      </c>
      <c r="M371" s="8">
        <f t="shared" ref="M371" si="72">IF(AND(D371&gt;0,E371&lt;0),270+I371,0)</f>
        <v>0</v>
      </c>
      <c r="N371" s="9">
        <f t="shared" ref="N371" si="73">MAX(J371:M371)</f>
        <v>228.82700593623684</v>
      </c>
      <c r="O371" s="10"/>
    </row>
    <row r="372" spans="1:15">
      <c r="B372" s="37">
        <f>N371</f>
        <v>228.82700593623684</v>
      </c>
      <c r="C372" s="26">
        <f>AVERAGE(C5:C370)</f>
        <v>1.7415431642701908</v>
      </c>
      <c r="D372" s="30">
        <f>AVERAGE(D5:D370)</f>
        <v>-0.47335345352723385</v>
      </c>
      <c r="E372" s="30">
        <f>AVERAGE(E5:E370)</f>
        <v>-0.54122180505105033</v>
      </c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5">
      <c r="B373" s="28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</row>
    <row r="374" spans="1:15">
      <c r="B374" s="25"/>
      <c r="C374" s="25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</row>
    <row r="375" spans="1:15">
      <c r="B375" s="25"/>
      <c r="C375" s="25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5" ht="11.15">
      <c r="B376" s="29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</row>
  </sheetData>
  <phoneticPr fontId="3" type="noConversion"/>
  <printOptions gridLinesSet="0"/>
  <pageMargins left="0.75" right="0.24" top="1" bottom="1" header="0.5" footer="0.5"/>
  <pageSetup paperSize="9" scale="10" fitToWidth="2" orientation="landscape" r:id="rId1"/>
  <headerFooter alignWithMargins="0">
    <oddHeader>&amp;L&amp;"Helvetica-Narrow,Bold"&amp;11Values of daily observations from Stratfield Mortimer AWS</oddHeader>
    <oddFooter>&amp;L&amp;"Helvetica-Narrow,Italic"Page &amp;P&amp;R&amp;"Helvetica-Narrow,Italic"Copyright (c) Stephen Burt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Excel 4.0 Macros</vt:lpstr>
      </vt:variant>
      <vt:variant>
        <vt:i4>1</vt:i4>
      </vt:variant>
    </vt:vector>
  </HeadingPairs>
  <TitlesOfParts>
    <vt:vector size="5" baseType="lpstr">
      <vt:lpstr>Hourly calculation</vt:lpstr>
      <vt:lpstr>24 hours Calculation</vt:lpstr>
      <vt:lpstr>Monthly Calculation</vt:lpstr>
      <vt:lpstr>Annual Calculation</vt:lpstr>
      <vt:lpstr>VectorMeanWinds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 mean wind calculations scratchpad</dc:title>
  <dc:creator>Stephen Burt</dc:creator>
  <cp:lastModifiedBy>Stephen Burt</cp:lastModifiedBy>
  <cp:lastPrinted>2002-07-02T19:55:06Z</cp:lastPrinted>
  <dcterms:created xsi:type="dcterms:W3CDTF">2000-06-02T16:27:50Z</dcterms:created>
  <dcterms:modified xsi:type="dcterms:W3CDTF">2024-03-07T11:46:48Z</dcterms:modified>
</cp:coreProperties>
</file>